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 к письму ФУ от 01.06.2023 № 237\п.3\"/>
    </mc:Choice>
  </mc:AlternateContent>
  <xr:revisionPtr revIDLastSave="0" documentId="13_ncr:1_{D3332959-50EF-49AE-A124-3B3DB963623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Расходы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P6" i="1" l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" i="1"/>
  <c r="AC52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" i="1"/>
  <c r="K6" i="1"/>
  <c r="BR6" i="1" s="1"/>
  <c r="K7" i="1"/>
  <c r="BR7" i="1" s="1"/>
  <c r="K8" i="1"/>
  <c r="BR8" i="1" s="1"/>
  <c r="K9" i="1"/>
  <c r="BR9" i="1" s="1"/>
  <c r="K10" i="1"/>
  <c r="BR10" i="1" s="1"/>
  <c r="K11" i="1"/>
  <c r="BR11" i="1" s="1"/>
  <c r="K12" i="1"/>
  <c r="BR12" i="1" s="1"/>
  <c r="K13" i="1"/>
  <c r="BR13" i="1" s="1"/>
  <c r="K14" i="1"/>
  <c r="BR14" i="1" s="1"/>
  <c r="K15" i="1"/>
  <c r="BR15" i="1" s="1"/>
  <c r="K16" i="1"/>
  <c r="BR16" i="1" s="1"/>
  <c r="K17" i="1"/>
  <c r="BR17" i="1" s="1"/>
  <c r="K18" i="1"/>
  <c r="BR18" i="1" s="1"/>
  <c r="K19" i="1"/>
  <c r="BR19" i="1" s="1"/>
  <c r="K20" i="1"/>
  <c r="BR20" i="1" s="1"/>
  <c r="K21" i="1"/>
  <c r="BR21" i="1" s="1"/>
  <c r="K22" i="1"/>
  <c r="BR22" i="1" s="1"/>
  <c r="K23" i="1"/>
  <c r="BR23" i="1" s="1"/>
  <c r="K24" i="1"/>
  <c r="BR24" i="1" s="1"/>
  <c r="K25" i="1"/>
  <c r="BR25" i="1" s="1"/>
  <c r="K26" i="1"/>
  <c r="BR26" i="1" s="1"/>
  <c r="K27" i="1"/>
  <c r="BR27" i="1" s="1"/>
  <c r="K28" i="1"/>
  <c r="BR28" i="1" s="1"/>
  <c r="K29" i="1"/>
  <c r="BR29" i="1" s="1"/>
  <c r="K30" i="1"/>
  <c r="BR30" i="1" s="1"/>
  <c r="K31" i="1"/>
  <c r="BR31" i="1" s="1"/>
  <c r="K32" i="1"/>
  <c r="BR32" i="1" s="1"/>
  <c r="K33" i="1"/>
  <c r="BR33" i="1" s="1"/>
  <c r="K34" i="1"/>
  <c r="BR34" i="1" s="1"/>
  <c r="K35" i="1"/>
  <c r="BR35" i="1" s="1"/>
  <c r="K36" i="1"/>
  <c r="BR36" i="1" s="1"/>
  <c r="K37" i="1"/>
  <c r="BR37" i="1" s="1"/>
  <c r="K38" i="1"/>
  <c r="BR38" i="1" s="1"/>
  <c r="K39" i="1"/>
  <c r="BR39" i="1" s="1"/>
  <c r="K40" i="1"/>
  <c r="BR40" i="1" s="1"/>
  <c r="K41" i="1"/>
  <c r="BR41" i="1" s="1"/>
  <c r="K42" i="1"/>
  <c r="BR42" i="1" s="1"/>
  <c r="K43" i="1"/>
  <c r="BR43" i="1" s="1"/>
  <c r="K44" i="1"/>
  <c r="BR44" i="1" s="1"/>
  <c r="K45" i="1"/>
  <c r="BR45" i="1" s="1"/>
  <c r="K46" i="1"/>
  <c r="BR46" i="1" s="1"/>
  <c r="K47" i="1"/>
  <c r="BR47" i="1" s="1"/>
  <c r="K48" i="1"/>
  <c r="BR48" i="1" s="1"/>
  <c r="K49" i="1"/>
  <c r="BR49" i="1" s="1"/>
  <c r="K50" i="1"/>
  <c r="BR50" i="1" s="1"/>
  <c r="K51" i="1"/>
  <c r="BR51" i="1" s="1"/>
  <c r="K52" i="1"/>
  <c r="BR52" i="1" s="1"/>
  <c r="K5" i="1"/>
  <c r="BR5" i="1" s="1"/>
</calcChain>
</file>

<file path=xl/sharedStrings.xml><?xml version="1.0" encoding="utf-8"?>
<sst xmlns="http://schemas.openxmlformats.org/spreadsheetml/2006/main" count="153" uniqueCount="77">
  <si>
    <t>Рз</t>
  </si>
  <si>
    <t>ПР</t>
  </si>
  <si>
    <t>Общегосударственные вопросы</t>
  </si>
  <si>
    <t>01</t>
  </si>
  <si>
    <t>-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</si>
  <si>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</si>
  <si>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</si>
  <si>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</si>
  <si>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</si>
  <si>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</si>
  <si>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</si>
  <si>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</si>
  <si>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</si>
  <si>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</si>
  <si>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</si>
  <si>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</si>
  <si>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</si>
  <si>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</si>
  <si>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</si>
  <si>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</si>
  <si>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</si>
  <si>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</si>
  <si>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</si>
  <si>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</si>
  <si>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</si>
  <si>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</si>
  <si>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</si>
  <si>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</si>
  <si>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</si>
  <si>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Лесное хозяйство</t>
  </si>
  <si>
    <t>Транспорт</t>
  </si>
  <si>
    <t>08</t>
  </si>
  <si>
    <t>Дорожное хозяйство (дорожные фонды)</t>
  </si>
  <si>
    <t>09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</si>
  <si>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</si>
  <si>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</si>
  <si>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</si>
  <si>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</si>
  <si>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</si>
  <si>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</si>
  <si>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</si>
  <si>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</si>
  <si>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</si>
  <si>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</si>
  <si>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</si>
  <si>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</si>
  <si>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</si>
  <si>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</si>
  <si>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</si>
  <si>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</si>
  <si>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</si>
  <si>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</si>
  <si>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</si>
  <si>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</si>
  <si>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</si>
  <si>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</si>
  <si>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</si>
  <si>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</si>
  <si>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</si>
  <si>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</si>
  <si>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</si>
  <si>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13</t>
  </si>
  <si>
    <t>Обслуживание государственного (муниципального) внутреннего долга</t>
  </si>
  <si>
    <t>Всего:</t>
  </si>
  <si>
    <t>Наименование</t>
  </si>
  <si>
    <t xml:space="preserve">Решение Совета города  Лермонтова
от 14 декабря 2021 года № 77 «О бюджете города Лермонтова на 2022 год и плановый период 2023 и 2024 годов»
</t>
  </si>
  <si>
    <t>решение Совета № 2 от 22.02.2022</t>
  </si>
  <si>
    <t xml:space="preserve">внесенные изменения </t>
  </si>
  <si>
    <t>утвержденные значения</t>
  </si>
  <si>
    <t>решение Совета № 31 от 31.05.2022</t>
  </si>
  <si>
    <t>решение Совета № 48 от 30.08.2022</t>
  </si>
  <si>
    <t>решение Совета №16 от 29.11.2022</t>
  </si>
  <si>
    <t>Решение Совета города  Лермонтова
от 14 декабря 2021 года № 77 «О бюджете города Лермонтова на 2022 год и плановый период 2023 и 2024 годов» (с учетом внесенных изменений)</t>
  </si>
  <si>
    <t>Справочно:
Сумма внесенных изменений в течение 2022 года</t>
  </si>
  <si>
    <t>тыс.руб.</t>
  </si>
  <si>
    <t>Внесение измений в соответствии со ст 217 БК</t>
  </si>
  <si>
    <t>Сведения о внесенных изменениях в местный бюджет по разделам (Рз) и подразделам (ПР) классификации расходов бюджетов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</si>
</sst>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_ ;\-0.00\ "/>
    <numFmt numFmtId="166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165" fontId="7" fillId="2" borderId="0" xfId="0" applyNumberFormat="1" applyFont="1" applyFill="1"/>
    <xf numFmtId="165" fontId="5" fillId="2" borderId="0" xfId="0" applyNumberFormat="1" applyFont="1" applyFill="1" applyAlignment="1">
      <alignment horizontal="center" vertical="center"/>
    </xf>
    <xf numFmtId="165" fontId="5" fillId="2" borderId="0" xfId="0" applyNumberFormat="1" applyFont="1" applyFill="1"/>
    <xf numFmtId="165" fontId="5" fillId="2" borderId="0" xfId="0" applyNumberFormat="1" applyFont="1" applyFill="1" applyAlignment="1">
      <alignment horizontal="right"/>
    </xf>
    <xf numFmtId="165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justify" vertical="center" wrapText="1"/>
    </xf>
    <xf numFmtId="165" fontId="7" fillId="3" borderId="0" xfId="0" applyNumberFormat="1" applyFont="1" applyFill="1"/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justify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165" fontId="8" fillId="3" borderId="1" xfId="0" applyNumberFormat="1" applyFont="1" applyFill="1" applyBorder="1"/>
    <xf numFmtId="166" fontId="4" fillId="3" borderId="1" xfId="0" applyNumberFormat="1" applyFont="1" applyFill="1" applyBorder="1"/>
    <xf numFmtId="166" fontId="4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2"/>
  <sheetViews>
    <sheetView tabSelected="1" view="pageBreakPreview" zoomScale="60" zoomScaleNormal="80" workbookViewId="0">
      <pane xSplit="49" ySplit="7" topLeftCell="AX8" activePane="bottomRight" state="frozen"/>
      <selection pane="topRight" activeCell="AX1" sqref="AX1"/>
      <selection pane="bottomLeft" activeCell="A8" sqref="A8"/>
      <selection pane="bottomRight" activeCell="BU10" sqref="BU10"/>
    </sheetView>
  </sheetViews>
  <sheetFormatPr defaultRowHeight="15.75" x14ac:dyDescent="0.25"/>
  <cols>
    <col min="1" max="1" width="9.140625" style="1"/>
    <col min="2" max="2" width="9.140625" style="1" customWidth="1"/>
    <col min="3" max="3" width="52.7109375" style="1" customWidth="1"/>
    <col min="4" max="4" width="20.42578125" style="1" customWidth="1"/>
    <col min="5" max="8" width="0" style="1" hidden="1" customWidth="1"/>
    <col min="9" max="9" width="13" style="1" hidden="1" customWidth="1"/>
    <col min="10" max="10" width="11.7109375" style="1" hidden="1" customWidth="1"/>
    <col min="11" max="11" width="13.140625" style="1" customWidth="1"/>
    <col min="12" max="12" width="16" style="1" customWidth="1"/>
    <col min="13" max="27" width="0" style="1" hidden="1" customWidth="1"/>
    <col min="28" max="28" width="2.28515625" style="1" hidden="1" customWidth="1"/>
    <col min="29" max="29" width="14.140625" style="1" customWidth="1"/>
    <col min="30" max="30" width="17.85546875" style="1" customWidth="1"/>
    <col min="31" max="48" width="0" style="1" hidden="1" customWidth="1"/>
    <col min="49" max="49" width="14.7109375" style="1" customWidth="1"/>
    <col min="50" max="50" width="16.28515625" style="1" customWidth="1"/>
    <col min="51" max="54" width="0" style="1" hidden="1" customWidth="1"/>
    <col min="55" max="56" width="15.7109375" style="1" customWidth="1"/>
    <col min="57" max="67" width="0" style="1" hidden="1" customWidth="1"/>
    <col min="68" max="68" width="15.42578125" style="1" customWidth="1"/>
    <col min="69" max="69" width="19.140625" style="1" customWidth="1"/>
    <col min="70" max="70" width="15" style="1" customWidth="1"/>
    <col min="71" max="16384" width="9.140625" style="1"/>
  </cols>
  <sheetData>
    <row r="1" spans="1:70" ht="18.75" x14ac:dyDescent="0.3">
      <c r="A1" s="17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x14ac:dyDescent="0.25"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4" t="s">
        <v>74</v>
      </c>
    </row>
    <row r="3" spans="1:70" ht="50.25" customHeight="1" x14ac:dyDescent="0.25">
      <c r="A3" s="18" t="s">
        <v>0</v>
      </c>
      <c r="B3" s="18" t="s">
        <v>1</v>
      </c>
      <c r="C3" s="19" t="s">
        <v>64</v>
      </c>
      <c r="D3" s="18" t="s">
        <v>65</v>
      </c>
      <c r="E3" s="5"/>
      <c r="F3" s="5"/>
      <c r="G3" s="5"/>
      <c r="H3" s="5"/>
      <c r="I3" s="5"/>
      <c r="J3" s="5"/>
      <c r="K3" s="18" t="s">
        <v>66</v>
      </c>
      <c r="L3" s="18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18" t="s">
        <v>69</v>
      </c>
      <c r="AD3" s="18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18" t="s">
        <v>70</v>
      </c>
      <c r="AX3" s="18"/>
      <c r="AY3" s="5"/>
      <c r="AZ3" s="5"/>
      <c r="BA3" s="5"/>
      <c r="BB3" s="5"/>
      <c r="BC3" s="18" t="s">
        <v>71</v>
      </c>
      <c r="BD3" s="18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18" t="s">
        <v>75</v>
      </c>
      <c r="BQ3" s="18" t="s">
        <v>72</v>
      </c>
      <c r="BR3" s="18" t="s">
        <v>73</v>
      </c>
    </row>
    <row r="4" spans="1:70" ht="179.25" customHeight="1" x14ac:dyDescent="0.25">
      <c r="A4" s="18"/>
      <c r="B4" s="18"/>
      <c r="C4" s="19"/>
      <c r="D4" s="18"/>
      <c r="E4" s="6"/>
      <c r="F4" s="6"/>
      <c r="G4" s="6"/>
      <c r="H4" s="6"/>
      <c r="I4" s="6"/>
      <c r="J4" s="6"/>
      <c r="K4" s="7" t="s">
        <v>67</v>
      </c>
      <c r="L4" s="7" t="s">
        <v>68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7" t="s">
        <v>67</v>
      </c>
      <c r="AD4" s="7" t="s">
        <v>68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7" t="s">
        <v>67</v>
      </c>
      <c r="AX4" s="7" t="s">
        <v>68</v>
      </c>
      <c r="AY4" s="6"/>
      <c r="AZ4" s="6"/>
      <c r="BA4" s="6"/>
      <c r="BB4" s="6"/>
      <c r="BC4" s="7" t="s">
        <v>67</v>
      </c>
      <c r="BD4" s="7" t="s">
        <v>68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18"/>
      <c r="BQ4" s="18"/>
      <c r="BR4" s="18"/>
    </row>
    <row r="5" spans="1:70" s="9" customFormat="1" x14ac:dyDescent="0.25">
      <c r="A5" s="7" t="s">
        <v>3</v>
      </c>
      <c r="B5" s="7" t="s">
        <v>4</v>
      </c>
      <c r="C5" s="8" t="s">
        <v>2</v>
      </c>
      <c r="D5" s="15">
        <v>106826.72999999998</v>
      </c>
      <c r="E5" s="15">
        <v>0</v>
      </c>
      <c r="F5" s="15">
        <v>0</v>
      </c>
      <c r="G5" s="15">
        <v>3.9999999999939216E-4</v>
      </c>
      <c r="H5" s="15">
        <v>0</v>
      </c>
      <c r="I5" s="15">
        <v>2271.3150000000001</v>
      </c>
      <c r="J5" s="15">
        <v>100</v>
      </c>
      <c r="K5" s="15">
        <f>E5+F5+G5+H5+I5+J5</f>
        <v>2371.3154</v>
      </c>
      <c r="L5" s="15">
        <v>109198.04539999999</v>
      </c>
      <c r="M5" s="15">
        <v>0</v>
      </c>
      <c r="N5" s="15">
        <v>0</v>
      </c>
      <c r="O5" s="15">
        <v>0</v>
      </c>
      <c r="P5" s="15">
        <v>24.7</v>
      </c>
      <c r="Q5" s="15">
        <v>0</v>
      </c>
      <c r="R5" s="15">
        <v>0</v>
      </c>
      <c r="S5" s="15">
        <v>0</v>
      </c>
      <c r="T5" s="15">
        <v>0</v>
      </c>
      <c r="U5" s="15">
        <v>50.197940000000003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1610.16076</v>
      </c>
      <c r="AB5" s="15">
        <v>0</v>
      </c>
      <c r="AC5" s="15">
        <f>M5+N5+O5+P5+Q5+R5+S5+T5+U5+V5+W5+X5+Y5+Z5+AA5+AB5</f>
        <v>1685.0587</v>
      </c>
      <c r="AD5" s="15">
        <v>110883.10409999998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30</v>
      </c>
      <c r="AK5" s="15">
        <v>877.8</v>
      </c>
      <c r="AL5" s="15">
        <v>0</v>
      </c>
      <c r="AM5" s="15">
        <v>-253.50739999999999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47.174630000000001</v>
      </c>
      <c r="AT5" s="15">
        <v>4105.0292599999993</v>
      </c>
      <c r="AU5" s="15">
        <v>859.77629000000002</v>
      </c>
      <c r="AV5" s="15">
        <v>200</v>
      </c>
      <c r="AW5" s="15">
        <f>AE5+AF5+AG5+AH5+AI5+AJ5+AK5+AL5+AM5+AN5+AO5+AP5+AQ5+AR5+AS5+AT5+AU5+AV5</f>
        <v>5866.2727799999993</v>
      </c>
      <c r="AX5" s="15">
        <v>116749.37687999997</v>
      </c>
      <c r="AY5" s="15">
        <v>1140.4952899999998</v>
      </c>
      <c r="AZ5" s="15">
        <v>1194.2718</v>
      </c>
      <c r="BA5" s="15">
        <v>345.16776000000004</v>
      </c>
      <c r="BB5" s="15">
        <v>-1595.3624</v>
      </c>
      <c r="BC5" s="15">
        <f>AY5+AZ5+BA5+BB5</f>
        <v>1084.5724499999997</v>
      </c>
      <c r="BD5" s="15">
        <v>117833.94932999997</v>
      </c>
      <c r="BE5" s="15">
        <v>0</v>
      </c>
      <c r="BF5" s="15">
        <v>-1258.6410000000001</v>
      </c>
      <c r="BG5" s="15">
        <v>0</v>
      </c>
      <c r="BH5" s="15">
        <v>0</v>
      </c>
      <c r="BI5" s="15">
        <v>0</v>
      </c>
      <c r="BJ5" s="15">
        <v>0</v>
      </c>
      <c r="BK5" s="15">
        <v>-1027.5717999999999</v>
      </c>
      <c r="BL5" s="15">
        <v>-48</v>
      </c>
      <c r="BM5" s="15">
        <v>0</v>
      </c>
      <c r="BN5" s="15">
        <v>0</v>
      </c>
      <c r="BO5" s="15">
        <v>1267.20171</v>
      </c>
      <c r="BP5" s="15">
        <f>BE5+BF5+BG5+BH5+BI5+BJ5+BK5+BL5+BM5+BN5+BO5</f>
        <v>-1067.0110900000002</v>
      </c>
      <c r="BQ5" s="15">
        <v>116766.93823999996</v>
      </c>
      <c r="BR5" s="15">
        <f>K5+AC5+AW5+BC5+BP5</f>
        <v>9940.2082399999999</v>
      </c>
    </row>
    <row r="6" spans="1:70" ht="47.25" x14ac:dyDescent="0.25">
      <c r="A6" s="10" t="s">
        <v>3</v>
      </c>
      <c r="B6" s="10" t="s">
        <v>6</v>
      </c>
      <c r="C6" s="11" t="s">
        <v>5</v>
      </c>
      <c r="D6" s="16">
        <v>1510.4100000000003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5">
        <f t="shared" ref="K6:K52" si="0">E6+F6+G6+H6+I6+J6</f>
        <v>0</v>
      </c>
      <c r="L6" s="16">
        <v>1510.4100000000003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5">
        <f t="shared" ref="AC6:AC51" si="1">M6+N6+O6+P6+Q6+R6+S6+T6+U6+V6+W6+X6+Y6+Z6+AA6+AB6</f>
        <v>0</v>
      </c>
      <c r="AD6" s="16">
        <v>1510.4100000000003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73.403999999999996</v>
      </c>
      <c r="AU6" s="16">
        <v>30.18205</v>
      </c>
      <c r="AV6" s="16">
        <v>0</v>
      </c>
      <c r="AW6" s="15">
        <f t="shared" ref="AW6:AW52" si="2">AE6+AF6+AG6+AH6+AI6+AJ6+AK6+AL6+AM6+AN6+AO6+AP6+AQ6+AR6+AS6+AT6+AU6+AV6</f>
        <v>103.58605</v>
      </c>
      <c r="AX6" s="16">
        <v>1613.9960500000002</v>
      </c>
      <c r="AY6" s="16">
        <v>32.514569999999999</v>
      </c>
      <c r="AZ6" s="16">
        <v>0</v>
      </c>
      <c r="BA6" s="16">
        <v>0</v>
      </c>
      <c r="BB6" s="16">
        <v>0</v>
      </c>
      <c r="BC6" s="15">
        <f t="shared" ref="BC6:BC52" si="3">AY6+AZ6+BA6+BB6</f>
        <v>32.514569999999999</v>
      </c>
      <c r="BD6" s="16">
        <v>1646.5106200000002</v>
      </c>
      <c r="BE6" s="16">
        <v>0</v>
      </c>
      <c r="BF6" s="16">
        <v>0</v>
      </c>
      <c r="BG6" s="16">
        <v>0</v>
      </c>
      <c r="BH6" s="16">
        <v>0</v>
      </c>
      <c r="BI6" s="16">
        <v>0</v>
      </c>
      <c r="BJ6" s="16">
        <v>-351</v>
      </c>
      <c r="BK6" s="16">
        <v>0</v>
      </c>
      <c r="BL6" s="16">
        <v>0</v>
      </c>
      <c r="BM6" s="16">
        <v>0</v>
      </c>
      <c r="BN6" s="16">
        <v>0</v>
      </c>
      <c r="BO6" s="16">
        <v>0</v>
      </c>
      <c r="BP6" s="15">
        <f t="shared" ref="BP6:BP52" si="4">BE6+BF6+BG6+BH6+BI6+BJ6+BK6+BL6+BM6+BN6+BO6</f>
        <v>-351</v>
      </c>
      <c r="BQ6" s="16">
        <v>1295.5106200000002</v>
      </c>
      <c r="BR6" s="15">
        <f t="shared" ref="BR6:BR52" si="5">K6+AC6+AW6+BC6+BP6</f>
        <v>-214.89938000000001</v>
      </c>
    </row>
    <row r="7" spans="1:70" ht="63" x14ac:dyDescent="0.25">
      <c r="A7" s="10" t="s">
        <v>3</v>
      </c>
      <c r="B7" s="10" t="s">
        <v>8</v>
      </c>
      <c r="C7" s="11" t="s">
        <v>7</v>
      </c>
      <c r="D7" s="16">
        <v>4094.0099999999998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5">
        <f t="shared" si="0"/>
        <v>0</v>
      </c>
      <c r="L7" s="16">
        <v>4094.0099999999998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5">
        <f t="shared" si="1"/>
        <v>0</v>
      </c>
      <c r="AD7" s="16">
        <v>4094.0099999999998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191.37799999999999</v>
      </c>
      <c r="AU7" s="16">
        <v>87.239360000000005</v>
      </c>
      <c r="AV7" s="16">
        <v>0</v>
      </c>
      <c r="AW7" s="15">
        <f t="shared" si="2"/>
        <v>278.61735999999996</v>
      </c>
      <c r="AX7" s="16">
        <v>4372.6273599999995</v>
      </c>
      <c r="AY7" s="16">
        <v>0</v>
      </c>
      <c r="AZ7" s="16">
        <v>0</v>
      </c>
      <c r="BA7" s="16">
        <v>345.16776000000004</v>
      </c>
      <c r="BB7" s="16">
        <v>0</v>
      </c>
      <c r="BC7" s="15">
        <f t="shared" si="3"/>
        <v>345.16776000000004</v>
      </c>
      <c r="BD7" s="16">
        <v>4717.7951199999998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16">
        <v>0</v>
      </c>
      <c r="BO7" s="16">
        <v>0</v>
      </c>
      <c r="BP7" s="15">
        <f t="shared" si="4"/>
        <v>0</v>
      </c>
      <c r="BQ7" s="16">
        <v>4717.7951199999998</v>
      </c>
      <c r="BR7" s="15">
        <f t="shared" si="5"/>
        <v>623.78512000000001</v>
      </c>
    </row>
    <row r="8" spans="1:70" ht="63" x14ac:dyDescent="0.25">
      <c r="A8" s="10" t="s">
        <v>3</v>
      </c>
      <c r="B8" s="10" t="s">
        <v>10</v>
      </c>
      <c r="C8" s="11" t="s">
        <v>9</v>
      </c>
      <c r="D8" s="16">
        <v>37844.280000000006</v>
      </c>
      <c r="E8" s="16">
        <v>0</v>
      </c>
      <c r="F8" s="16">
        <v>0</v>
      </c>
      <c r="G8" s="16">
        <v>7.1999999999939213E-4</v>
      </c>
      <c r="H8" s="16">
        <v>0</v>
      </c>
      <c r="I8" s="16">
        <v>120</v>
      </c>
      <c r="J8" s="16">
        <v>0</v>
      </c>
      <c r="K8" s="15">
        <f t="shared" si="0"/>
        <v>120.00072</v>
      </c>
      <c r="L8" s="16">
        <v>37964.28072000001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344.24879999999996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5">
        <f t="shared" si="1"/>
        <v>344.24879999999996</v>
      </c>
      <c r="AD8" s="16">
        <v>38308.529520000011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30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2225.2481399999997</v>
      </c>
      <c r="AU8" s="16">
        <v>500.56048000000004</v>
      </c>
      <c r="AV8" s="16">
        <v>200</v>
      </c>
      <c r="AW8" s="15">
        <f t="shared" si="2"/>
        <v>2955.8086199999998</v>
      </c>
      <c r="AX8" s="16">
        <v>41264.338140000007</v>
      </c>
      <c r="AY8" s="16">
        <v>756.45744999999988</v>
      </c>
      <c r="AZ8" s="16">
        <v>0</v>
      </c>
      <c r="BA8" s="16">
        <v>0</v>
      </c>
      <c r="BB8" s="16">
        <v>0</v>
      </c>
      <c r="BC8" s="15">
        <f t="shared" si="3"/>
        <v>756.45744999999988</v>
      </c>
      <c r="BD8" s="16">
        <v>42020.795590000009</v>
      </c>
      <c r="BE8" s="16">
        <v>0</v>
      </c>
      <c r="BF8" s="16">
        <v>-1292.739</v>
      </c>
      <c r="BG8" s="16">
        <v>0</v>
      </c>
      <c r="BH8" s="16">
        <v>0</v>
      </c>
      <c r="BI8" s="16">
        <v>0</v>
      </c>
      <c r="BJ8" s="16">
        <v>351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5">
        <f t="shared" si="4"/>
        <v>-941.73900000000003</v>
      </c>
      <c r="BQ8" s="16">
        <v>41079.056590000007</v>
      </c>
      <c r="BR8" s="15">
        <f t="shared" si="5"/>
        <v>3234.776589999999</v>
      </c>
    </row>
    <row r="9" spans="1:70" x14ac:dyDescent="0.25">
      <c r="A9" s="10" t="s">
        <v>3</v>
      </c>
      <c r="B9" s="10" t="s">
        <v>12</v>
      </c>
      <c r="C9" s="11" t="s">
        <v>11</v>
      </c>
      <c r="D9" s="16">
        <v>60.059999999999995</v>
      </c>
      <c r="E9" s="16">
        <v>0</v>
      </c>
      <c r="F9" s="16">
        <v>0</v>
      </c>
      <c r="G9" s="16">
        <v>-5.0000000000000001E-4</v>
      </c>
      <c r="H9" s="16">
        <v>0</v>
      </c>
      <c r="I9" s="16">
        <v>0</v>
      </c>
      <c r="J9" s="16">
        <v>0</v>
      </c>
      <c r="K9" s="15">
        <f t="shared" si="0"/>
        <v>-5.0000000000000001E-4</v>
      </c>
      <c r="L9" s="16">
        <v>60.059499999999993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5">
        <f t="shared" si="1"/>
        <v>0</v>
      </c>
      <c r="AD9" s="16">
        <v>60.059499999999993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5">
        <f t="shared" si="2"/>
        <v>0</v>
      </c>
      <c r="AX9" s="16">
        <v>60.059499999999993</v>
      </c>
      <c r="AY9" s="16">
        <v>0</v>
      </c>
      <c r="AZ9" s="16">
        <v>0</v>
      </c>
      <c r="BA9" s="16">
        <v>0</v>
      </c>
      <c r="BB9" s="16">
        <v>0</v>
      </c>
      <c r="BC9" s="15">
        <f t="shared" si="3"/>
        <v>0</v>
      </c>
      <c r="BD9" s="16">
        <v>60.059499999999993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5">
        <f t="shared" si="4"/>
        <v>0</v>
      </c>
      <c r="BQ9" s="16">
        <v>60.059499999999993</v>
      </c>
      <c r="BR9" s="15">
        <f t="shared" si="5"/>
        <v>-5.0000000000000001E-4</v>
      </c>
    </row>
    <row r="10" spans="1:70" ht="47.25" x14ac:dyDescent="0.25">
      <c r="A10" s="10" t="s">
        <v>3</v>
      </c>
      <c r="B10" s="10" t="s">
        <v>14</v>
      </c>
      <c r="C10" s="11" t="s">
        <v>13</v>
      </c>
      <c r="D10" s="16">
        <v>11175.390000000001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5">
        <f t="shared" si="0"/>
        <v>0</v>
      </c>
      <c r="L10" s="16">
        <v>11175.390000000001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70.16076000000001</v>
      </c>
      <c r="AB10" s="16">
        <v>0</v>
      </c>
      <c r="AC10" s="15">
        <f t="shared" si="1"/>
        <v>70.16076000000001</v>
      </c>
      <c r="AD10" s="16">
        <v>11245.550760000002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-11.748969999999986</v>
      </c>
      <c r="AU10" s="16">
        <v>147.51596000000001</v>
      </c>
      <c r="AV10" s="16">
        <v>0</v>
      </c>
      <c r="AW10" s="15">
        <f t="shared" si="2"/>
        <v>135.76699000000002</v>
      </c>
      <c r="AX10" s="16">
        <v>11381.317750000002</v>
      </c>
      <c r="AY10" s="16">
        <v>140.04454999999999</v>
      </c>
      <c r="AZ10" s="16">
        <v>0</v>
      </c>
      <c r="BA10" s="16">
        <v>0</v>
      </c>
      <c r="BB10" s="16">
        <v>-20</v>
      </c>
      <c r="BC10" s="15">
        <f t="shared" si="3"/>
        <v>120.04454999999999</v>
      </c>
      <c r="BD10" s="16">
        <v>11501.362300000003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</v>
      </c>
      <c r="BL10" s="16">
        <v>0</v>
      </c>
      <c r="BM10" s="16">
        <v>0</v>
      </c>
      <c r="BN10" s="16">
        <v>0</v>
      </c>
      <c r="BO10" s="16">
        <v>0</v>
      </c>
      <c r="BP10" s="15">
        <f t="shared" si="4"/>
        <v>0</v>
      </c>
      <c r="BQ10" s="16">
        <v>11501.362300000003</v>
      </c>
      <c r="BR10" s="15">
        <f t="shared" si="5"/>
        <v>325.97230000000002</v>
      </c>
    </row>
    <row r="11" spans="1:70" x14ac:dyDescent="0.25">
      <c r="A11" s="10" t="s">
        <v>3</v>
      </c>
      <c r="B11" s="10" t="s">
        <v>16</v>
      </c>
      <c r="C11" s="11" t="s">
        <v>15</v>
      </c>
      <c r="D11" s="16">
        <v>1336.49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5">
        <f t="shared" si="0"/>
        <v>0</v>
      </c>
      <c r="L11" s="16">
        <v>1336.49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5">
        <f t="shared" si="1"/>
        <v>0</v>
      </c>
      <c r="AD11" s="16">
        <v>1336.49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877.8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5">
        <f t="shared" si="2"/>
        <v>877.8</v>
      </c>
      <c r="AX11" s="16">
        <v>2214.29</v>
      </c>
      <c r="AY11" s="16">
        <v>0</v>
      </c>
      <c r="AZ11" s="16">
        <v>0</v>
      </c>
      <c r="BA11" s="16">
        <v>0</v>
      </c>
      <c r="BB11" s="16">
        <v>0</v>
      </c>
      <c r="BC11" s="15">
        <f t="shared" si="3"/>
        <v>0</v>
      </c>
      <c r="BD11" s="16">
        <v>2214.29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5">
        <f t="shared" si="4"/>
        <v>0</v>
      </c>
      <c r="BQ11" s="16">
        <v>2214.29</v>
      </c>
      <c r="BR11" s="15">
        <f t="shared" si="5"/>
        <v>877.8</v>
      </c>
    </row>
    <row r="12" spans="1:70" x14ac:dyDescent="0.25">
      <c r="A12" s="10" t="s">
        <v>3</v>
      </c>
      <c r="B12" s="10" t="s">
        <v>18</v>
      </c>
      <c r="C12" s="11" t="s">
        <v>17</v>
      </c>
      <c r="D12" s="16">
        <v>500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5">
        <f t="shared" si="0"/>
        <v>0</v>
      </c>
      <c r="L12" s="16">
        <v>500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5">
        <f t="shared" si="1"/>
        <v>0</v>
      </c>
      <c r="AD12" s="16">
        <v>500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-253.50739999999999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5">
        <f t="shared" si="2"/>
        <v>-253.50739999999999</v>
      </c>
      <c r="AX12" s="16">
        <v>246.49260000000001</v>
      </c>
      <c r="AY12" s="16">
        <v>0</v>
      </c>
      <c r="AZ12" s="16">
        <v>1027.5717999999999</v>
      </c>
      <c r="BA12" s="16">
        <v>0</v>
      </c>
      <c r="BB12" s="16">
        <v>0</v>
      </c>
      <c r="BC12" s="15">
        <f t="shared" si="3"/>
        <v>1027.5717999999999</v>
      </c>
      <c r="BD12" s="16">
        <v>1274.0644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v>-1027.5717999999999</v>
      </c>
      <c r="BL12" s="16">
        <v>0</v>
      </c>
      <c r="BM12" s="16">
        <v>0</v>
      </c>
      <c r="BN12" s="16">
        <v>0</v>
      </c>
      <c r="BO12" s="16">
        <v>1267.20171</v>
      </c>
      <c r="BP12" s="15">
        <f t="shared" si="4"/>
        <v>239.62991000000011</v>
      </c>
      <c r="BQ12" s="16">
        <v>1513.6943100000001</v>
      </c>
      <c r="BR12" s="15">
        <f t="shared" si="5"/>
        <v>1013.6943100000001</v>
      </c>
    </row>
    <row r="13" spans="1:70" x14ac:dyDescent="0.25">
      <c r="A13" s="10" t="s">
        <v>3</v>
      </c>
      <c r="B13" s="10">
        <v>13</v>
      </c>
      <c r="C13" s="11" t="s">
        <v>19</v>
      </c>
      <c r="D13" s="16">
        <v>50306.09</v>
      </c>
      <c r="E13" s="16">
        <v>0</v>
      </c>
      <c r="F13" s="16">
        <v>0</v>
      </c>
      <c r="G13" s="16">
        <v>1.8000000000000001E-4</v>
      </c>
      <c r="H13" s="16">
        <v>0</v>
      </c>
      <c r="I13" s="16">
        <v>2151.3150000000001</v>
      </c>
      <c r="J13" s="16">
        <v>100</v>
      </c>
      <c r="K13" s="15">
        <f t="shared" si="0"/>
        <v>2251.3151800000001</v>
      </c>
      <c r="L13" s="16">
        <v>52557.405180000002</v>
      </c>
      <c r="M13" s="16">
        <v>0</v>
      </c>
      <c r="N13" s="16">
        <v>0</v>
      </c>
      <c r="O13" s="16">
        <v>0</v>
      </c>
      <c r="P13" s="16">
        <v>24.7</v>
      </c>
      <c r="Q13" s="16">
        <v>0</v>
      </c>
      <c r="R13" s="16">
        <v>0</v>
      </c>
      <c r="S13" s="16">
        <v>0</v>
      </c>
      <c r="T13" s="16">
        <v>0</v>
      </c>
      <c r="U13" s="16">
        <v>50.197940000000003</v>
      </c>
      <c r="V13" s="16">
        <v>0</v>
      </c>
      <c r="W13" s="16">
        <v>-344.24880000000002</v>
      </c>
      <c r="X13" s="16">
        <v>0</v>
      </c>
      <c r="Y13" s="16">
        <v>0</v>
      </c>
      <c r="Z13" s="16">
        <v>0</v>
      </c>
      <c r="AA13" s="16">
        <v>1540</v>
      </c>
      <c r="AB13" s="16">
        <v>0</v>
      </c>
      <c r="AC13" s="15">
        <f t="shared" si="1"/>
        <v>1270.64914</v>
      </c>
      <c r="AD13" s="16">
        <v>53828.054319999996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47.174630000000001</v>
      </c>
      <c r="AT13" s="16">
        <v>1626.74809</v>
      </c>
      <c r="AU13" s="16">
        <v>94.278440000000003</v>
      </c>
      <c r="AV13" s="16">
        <v>0</v>
      </c>
      <c r="AW13" s="15">
        <f t="shared" si="2"/>
        <v>1768.2011600000001</v>
      </c>
      <c r="AX13" s="16">
        <v>55596.25548</v>
      </c>
      <c r="AY13" s="16">
        <v>211.47872000000007</v>
      </c>
      <c r="AZ13" s="16">
        <v>166.7</v>
      </c>
      <c r="BA13" s="16">
        <v>0</v>
      </c>
      <c r="BB13" s="16">
        <v>-1575.3624</v>
      </c>
      <c r="BC13" s="15">
        <f t="shared" si="3"/>
        <v>-1197.1836799999999</v>
      </c>
      <c r="BD13" s="16">
        <v>54399.071799999998</v>
      </c>
      <c r="BE13" s="16">
        <v>0</v>
      </c>
      <c r="BF13" s="16">
        <v>34.097999999999999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-48</v>
      </c>
      <c r="BM13" s="16">
        <v>0</v>
      </c>
      <c r="BN13" s="16">
        <v>0</v>
      </c>
      <c r="BO13" s="16">
        <v>0</v>
      </c>
      <c r="BP13" s="15">
        <f t="shared" si="4"/>
        <v>-13.902000000000001</v>
      </c>
      <c r="BQ13" s="16">
        <v>54385.169799999996</v>
      </c>
      <c r="BR13" s="15">
        <f t="shared" si="5"/>
        <v>4079.0797999999995</v>
      </c>
    </row>
    <row r="14" spans="1:70" x14ac:dyDescent="0.25">
      <c r="A14" s="7" t="s">
        <v>6</v>
      </c>
      <c r="B14" s="7" t="s">
        <v>4</v>
      </c>
      <c r="C14" s="8" t="s">
        <v>20</v>
      </c>
      <c r="D14" s="15">
        <v>989.48</v>
      </c>
      <c r="E14" s="15">
        <v>0</v>
      </c>
      <c r="F14" s="15">
        <v>0</v>
      </c>
      <c r="G14" s="15">
        <v>-4.4999999999999999E-4</v>
      </c>
      <c r="H14" s="15">
        <v>0</v>
      </c>
      <c r="I14" s="15">
        <v>0</v>
      </c>
      <c r="J14" s="15">
        <v>0</v>
      </c>
      <c r="K14" s="15">
        <f t="shared" si="0"/>
        <v>-4.4999999999999999E-4</v>
      </c>
      <c r="L14" s="15">
        <v>989.47955000000002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f t="shared" si="1"/>
        <v>0</v>
      </c>
      <c r="AD14" s="15">
        <v>989.47955000000002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f t="shared" si="2"/>
        <v>0</v>
      </c>
      <c r="AX14" s="15">
        <v>989.47955000000002</v>
      </c>
      <c r="AY14" s="15">
        <v>55.190910000000002</v>
      </c>
      <c r="AZ14" s="15">
        <v>0</v>
      </c>
      <c r="BA14" s="15">
        <v>0</v>
      </c>
      <c r="BB14" s="15">
        <v>0</v>
      </c>
      <c r="BC14" s="15">
        <f t="shared" si="3"/>
        <v>55.190910000000002</v>
      </c>
      <c r="BD14" s="15">
        <v>1044.67046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1027.5717999999999</v>
      </c>
      <c r="BL14" s="15">
        <v>0</v>
      </c>
      <c r="BM14" s="15">
        <v>0</v>
      </c>
      <c r="BN14" s="15">
        <v>0</v>
      </c>
      <c r="BO14" s="15">
        <v>0</v>
      </c>
      <c r="BP14" s="15">
        <f t="shared" si="4"/>
        <v>1027.5717999999999</v>
      </c>
      <c r="BQ14" s="15">
        <v>2072.24226</v>
      </c>
      <c r="BR14" s="15">
        <f t="shared" si="5"/>
        <v>1082.76226</v>
      </c>
    </row>
    <row r="15" spans="1:70" x14ac:dyDescent="0.25">
      <c r="A15" s="10" t="s">
        <v>6</v>
      </c>
      <c r="B15" s="10" t="s">
        <v>8</v>
      </c>
      <c r="C15" s="11" t="s">
        <v>21</v>
      </c>
      <c r="D15" s="16">
        <v>989.48</v>
      </c>
      <c r="E15" s="16">
        <v>0</v>
      </c>
      <c r="F15" s="16">
        <v>0</v>
      </c>
      <c r="G15" s="16">
        <v>-4.4999999999999999E-4</v>
      </c>
      <c r="H15" s="16">
        <v>0</v>
      </c>
      <c r="I15" s="16">
        <v>0</v>
      </c>
      <c r="J15" s="16">
        <v>0</v>
      </c>
      <c r="K15" s="15">
        <f t="shared" si="0"/>
        <v>-4.4999999999999999E-4</v>
      </c>
      <c r="L15" s="16">
        <v>989.47955000000002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5">
        <f t="shared" si="1"/>
        <v>0</v>
      </c>
      <c r="AD15" s="16">
        <v>989.47955000000002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5">
        <f t="shared" si="2"/>
        <v>0</v>
      </c>
      <c r="AX15" s="16">
        <v>989.47955000000002</v>
      </c>
      <c r="AY15" s="16">
        <v>55.190910000000002</v>
      </c>
      <c r="AZ15" s="16">
        <v>0</v>
      </c>
      <c r="BA15" s="16">
        <v>0</v>
      </c>
      <c r="BB15" s="16">
        <v>0</v>
      </c>
      <c r="BC15" s="15">
        <f t="shared" si="3"/>
        <v>55.190910000000002</v>
      </c>
      <c r="BD15" s="16">
        <v>1044.67046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1027.5717999999999</v>
      </c>
      <c r="BL15" s="16">
        <v>0</v>
      </c>
      <c r="BM15" s="16">
        <v>0</v>
      </c>
      <c r="BN15" s="16">
        <v>0</v>
      </c>
      <c r="BO15" s="16">
        <v>0</v>
      </c>
      <c r="BP15" s="15">
        <f t="shared" si="4"/>
        <v>1027.5717999999999</v>
      </c>
      <c r="BQ15" s="16">
        <v>2072.24226</v>
      </c>
      <c r="BR15" s="15">
        <f t="shared" si="5"/>
        <v>1082.76226</v>
      </c>
    </row>
    <row r="16" spans="1:70" ht="31.5" x14ac:dyDescent="0.25">
      <c r="A16" s="7" t="s">
        <v>8</v>
      </c>
      <c r="B16" s="7" t="s">
        <v>4</v>
      </c>
      <c r="C16" s="8" t="s">
        <v>22</v>
      </c>
      <c r="D16" s="15">
        <v>12279.600000000002</v>
      </c>
      <c r="E16" s="15">
        <v>0</v>
      </c>
      <c r="F16" s="15">
        <v>0</v>
      </c>
      <c r="G16" s="15">
        <v>0</v>
      </c>
      <c r="H16" s="15">
        <v>0</v>
      </c>
      <c r="I16" s="15">
        <v>350</v>
      </c>
      <c r="J16" s="15">
        <v>-100</v>
      </c>
      <c r="K16" s="15">
        <f t="shared" si="0"/>
        <v>250</v>
      </c>
      <c r="L16" s="15">
        <v>12529.600000000002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78.901309999999995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f t="shared" si="1"/>
        <v>78.901309999999995</v>
      </c>
      <c r="AD16" s="15">
        <v>12608.501310000001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69.7</v>
      </c>
      <c r="AT16" s="15">
        <v>487.91399999999999</v>
      </c>
      <c r="AU16" s="15">
        <v>0</v>
      </c>
      <c r="AV16" s="15">
        <v>0</v>
      </c>
      <c r="AW16" s="15">
        <f t="shared" si="2"/>
        <v>557.61400000000003</v>
      </c>
      <c r="AX16" s="15">
        <v>13166.115310000003</v>
      </c>
      <c r="AY16" s="15">
        <v>0</v>
      </c>
      <c r="AZ16" s="15">
        <v>0</v>
      </c>
      <c r="BA16" s="15">
        <v>0</v>
      </c>
      <c r="BB16" s="15">
        <v>-412</v>
      </c>
      <c r="BC16" s="15">
        <f t="shared" si="3"/>
        <v>-412</v>
      </c>
      <c r="BD16" s="15">
        <v>12754.115310000003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f t="shared" si="4"/>
        <v>0</v>
      </c>
      <c r="BQ16" s="15">
        <v>12754.115310000003</v>
      </c>
      <c r="BR16" s="15">
        <f t="shared" si="5"/>
        <v>474.51531</v>
      </c>
    </row>
    <row r="17" spans="1:70" ht="47.25" x14ac:dyDescent="0.25">
      <c r="A17" s="10" t="s">
        <v>8</v>
      </c>
      <c r="B17" s="10" t="s">
        <v>24</v>
      </c>
      <c r="C17" s="11" t="s">
        <v>23</v>
      </c>
      <c r="D17" s="16">
        <v>11963.600000000002</v>
      </c>
      <c r="E17" s="16">
        <v>0</v>
      </c>
      <c r="F17" s="16">
        <v>0</v>
      </c>
      <c r="G17" s="16">
        <v>0</v>
      </c>
      <c r="H17" s="16">
        <v>0</v>
      </c>
      <c r="I17" s="16">
        <v>350</v>
      </c>
      <c r="J17" s="16">
        <v>-100</v>
      </c>
      <c r="K17" s="15">
        <f t="shared" si="0"/>
        <v>250</v>
      </c>
      <c r="L17" s="16">
        <v>12213.600000000002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78.901309999999995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5">
        <f t="shared" si="1"/>
        <v>78.901309999999995</v>
      </c>
      <c r="AD17" s="16">
        <v>12292.501310000001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69.7</v>
      </c>
      <c r="AT17" s="16">
        <v>487.91399999999999</v>
      </c>
      <c r="AU17" s="16">
        <v>0</v>
      </c>
      <c r="AV17" s="16">
        <v>0</v>
      </c>
      <c r="AW17" s="15">
        <f t="shared" si="2"/>
        <v>557.61400000000003</v>
      </c>
      <c r="AX17" s="16">
        <v>12850.115310000003</v>
      </c>
      <c r="AY17" s="16">
        <v>0</v>
      </c>
      <c r="AZ17" s="16">
        <v>0</v>
      </c>
      <c r="BA17" s="16">
        <v>0</v>
      </c>
      <c r="BB17" s="16">
        <v>-412</v>
      </c>
      <c r="BC17" s="15">
        <f t="shared" si="3"/>
        <v>-412</v>
      </c>
      <c r="BD17" s="16">
        <v>12438.115310000003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5">
        <f t="shared" si="4"/>
        <v>0</v>
      </c>
      <c r="BQ17" s="16">
        <v>12438.115310000003</v>
      </c>
      <c r="BR17" s="15">
        <f t="shared" si="5"/>
        <v>474.51531</v>
      </c>
    </row>
    <row r="18" spans="1:70" ht="31.5" x14ac:dyDescent="0.25">
      <c r="A18" s="10" t="s">
        <v>8</v>
      </c>
      <c r="B18" s="10" t="s">
        <v>26</v>
      </c>
      <c r="C18" s="11" t="s">
        <v>25</v>
      </c>
      <c r="D18" s="16">
        <v>316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5">
        <f t="shared" si="0"/>
        <v>0</v>
      </c>
      <c r="L18" s="16">
        <v>316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5">
        <f t="shared" si="1"/>
        <v>0</v>
      </c>
      <c r="AD18" s="16">
        <v>316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5">
        <f t="shared" si="2"/>
        <v>0</v>
      </c>
      <c r="AX18" s="16">
        <v>316</v>
      </c>
      <c r="AY18" s="16">
        <v>0</v>
      </c>
      <c r="AZ18" s="16">
        <v>0</v>
      </c>
      <c r="BA18" s="16">
        <v>0</v>
      </c>
      <c r="BB18" s="16">
        <v>0</v>
      </c>
      <c r="BC18" s="15">
        <f t="shared" si="3"/>
        <v>0</v>
      </c>
      <c r="BD18" s="16">
        <v>316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v>0</v>
      </c>
      <c r="BL18" s="16">
        <v>0</v>
      </c>
      <c r="BM18" s="16">
        <v>0</v>
      </c>
      <c r="BN18" s="16">
        <v>0</v>
      </c>
      <c r="BO18" s="16">
        <v>0</v>
      </c>
      <c r="BP18" s="15">
        <f t="shared" si="4"/>
        <v>0</v>
      </c>
      <c r="BQ18" s="16">
        <v>316</v>
      </c>
      <c r="BR18" s="15">
        <f t="shared" si="5"/>
        <v>0</v>
      </c>
    </row>
    <row r="19" spans="1:70" x14ac:dyDescent="0.25">
      <c r="A19" s="7" t="s">
        <v>10</v>
      </c>
      <c r="B19" s="7" t="s">
        <v>4</v>
      </c>
      <c r="C19" s="8" t="s">
        <v>27</v>
      </c>
      <c r="D19" s="15">
        <v>42335.490000000005</v>
      </c>
      <c r="E19" s="15">
        <v>0</v>
      </c>
      <c r="F19" s="15">
        <v>0</v>
      </c>
      <c r="G19" s="15">
        <v>1.3599999999999999E-2</v>
      </c>
      <c r="H19" s="15">
        <v>4.2100000000000002E-3</v>
      </c>
      <c r="I19" s="15">
        <v>5379.65373</v>
      </c>
      <c r="J19" s="15">
        <v>-4.2100000000000002E-3</v>
      </c>
      <c r="K19" s="15">
        <f t="shared" si="0"/>
        <v>5379.6673300000002</v>
      </c>
      <c r="L19" s="15">
        <v>47715.157330000002</v>
      </c>
      <c r="M19" s="15">
        <v>0</v>
      </c>
      <c r="N19" s="15">
        <v>0</v>
      </c>
      <c r="O19" s="15">
        <v>0</v>
      </c>
      <c r="P19" s="15">
        <v>0</v>
      </c>
      <c r="Q19" s="15">
        <v>26643.935430000001</v>
      </c>
      <c r="R19" s="15">
        <v>0</v>
      </c>
      <c r="S19" s="15">
        <v>0</v>
      </c>
      <c r="T19" s="15">
        <v>0</v>
      </c>
      <c r="U19" s="15">
        <v>3.98665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3494.3403999999996</v>
      </c>
      <c r="AB19" s="15">
        <v>0</v>
      </c>
      <c r="AC19" s="15">
        <f t="shared" si="1"/>
        <v>30142.262480000001</v>
      </c>
      <c r="AD19" s="15">
        <v>77857.419810000007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-30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7.0347099999999996</v>
      </c>
      <c r="AT19" s="15">
        <v>189.52615</v>
      </c>
      <c r="AU19" s="15">
        <v>0</v>
      </c>
      <c r="AV19" s="15">
        <v>634.66678999999999</v>
      </c>
      <c r="AW19" s="15">
        <f t="shared" si="2"/>
        <v>801.22765000000004</v>
      </c>
      <c r="AX19" s="15">
        <v>78658.647460000022</v>
      </c>
      <c r="AY19" s="15">
        <v>0</v>
      </c>
      <c r="AZ19" s="15">
        <v>-529.20214999999996</v>
      </c>
      <c r="BA19" s="15">
        <v>0</v>
      </c>
      <c r="BB19" s="15">
        <v>-5.4480000000000004</v>
      </c>
      <c r="BC19" s="15">
        <f t="shared" si="3"/>
        <v>-534.65014999999994</v>
      </c>
      <c r="BD19" s="15">
        <v>78123.997310000021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-3888.5626600000001</v>
      </c>
      <c r="BM19" s="15">
        <v>0</v>
      </c>
      <c r="BN19" s="15">
        <v>0</v>
      </c>
      <c r="BO19" s="15">
        <v>0</v>
      </c>
      <c r="BP19" s="15">
        <f t="shared" si="4"/>
        <v>-3888.5626600000001</v>
      </c>
      <c r="BQ19" s="15">
        <v>74235.434650000025</v>
      </c>
      <c r="BR19" s="15">
        <f t="shared" si="5"/>
        <v>31899.944650000001</v>
      </c>
    </row>
    <row r="20" spans="1:70" x14ac:dyDescent="0.25">
      <c r="A20" s="10" t="s">
        <v>10</v>
      </c>
      <c r="B20" s="10" t="s">
        <v>12</v>
      </c>
      <c r="C20" s="11" t="s">
        <v>28</v>
      </c>
      <c r="D20" s="16">
        <v>510.64</v>
      </c>
      <c r="E20" s="16">
        <v>0</v>
      </c>
      <c r="F20" s="16">
        <v>0</v>
      </c>
      <c r="G20" s="16">
        <v>1.3599999999999999E-2</v>
      </c>
      <c r="H20" s="16">
        <v>0</v>
      </c>
      <c r="I20" s="16">
        <v>0</v>
      </c>
      <c r="J20" s="16">
        <v>0</v>
      </c>
      <c r="K20" s="15">
        <f t="shared" si="0"/>
        <v>1.3599999999999999E-2</v>
      </c>
      <c r="L20" s="16">
        <v>510.65359999999998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5">
        <f t="shared" si="1"/>
        <v>0</v>
      </c>
      <c r="AD20" s="16">
        <v>510.65359999999998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5">
        <f t="shared" si="2"/>
        <v>0</v>
      </c>
      <c r="AX20" s="16">
        <v>510.65359999999998</v>
      </c>
      <c r="AY20" s="16">
        <v>0</v>
      </c>
      <c r="AZ20" s="16">
        <v>0</v>
      </c>
      <c r="BA20" s="16">
        <v>0</v>
      </c>
      <c r="BB20" s="16">
        <v>0</v>
      </c>
      <c r="BC20" s="15">
        <f t="shared" si="3"/>
        <v>0</v>
      </c>
      <c r="BD20" s="16">
        <v>510.65359999999998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5">
        <f t="shared" si="4"/>
        <v>0</v>
      </c>
      <c r="BQ20" s="16">
        <v>510.65359999999998</v>
      </c>
      <c r="BR20" s="15">
        <f t="shared" si="5"/>
        <v>1.3599999999999999E-2</v>
      </c>
    </row>
    <row r="21" spans="1:70" x14ac:dyDescent="0.25">
      <c r="A21" s="10" t="s">
        <v>10</v>
      </c>
      <c r="B21" s="10" t="s">
        <v>16</v>
      </c>
      <c r="C21" s="12" t="s">
        <v>29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5">
        <f t="shared" si="0"/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5">
        <f t="shared" si="1"/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5">
        <f t="shared" si="2"/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5">
        <f t="shared" si="3"/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v>0</v>
      </c>
      <c r="BL21" s="16">
        <v>0</v>
      </c>
      <c r="BM21" s="16">
        <v>0</v>
      </c>
      <c r="BN21" s="16">
        <v>0</v>
      </c>
      <c r="BO21" s="16">
        <v>0</v>
      </c>
      <c r="BP21" s="15">
        <f t="shared" si="4"/>
        <v>0</v>
      </c>
      <c r="BQ21" s="16">
        <v>0</v>
      </c>
      <c r="BR21" s="15">
        <f t="shared" si="5"/>
        <v>0</v>
      </c>
    </row>
    <row r="22" spans="1:70" x14ac:dyDescent="0.25">
      <c r="A22" s="10" t="s">
        <v>10</v>
      </c>
      <c r="B22" s="10" t="s">
        <v>31</v>
      </c>
      <c r="C22" s="11" t="s">
        <v>30</v>
      </c>
      <c r="D22" s="16">
        <v>1500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5">
        <f t="shared" si="0"/>
        <v>0</v>
      </c>
      <c r="L22" s="16">
        <v>1500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5">
        <f t="shared" si="1"/>
        <v>0</v>
      </c>
      <c r="AD22" s="16">
        <v>1500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-152.66654</v>
      </c>
      <c r="AW22" s="15">
        <f t="shared" si="2"/>
        <v>-152.66654</v>
      </c>
      <c r="AX22" s="16">
        <v>1347.3334600000001</v>
      </c>
      <c r="AY22" s="16">
        <v>0</v>
      </c>
      <c r="AZ22" s="16">
        <v>0</v>
      </c>
      <c r="BA22" s="16">
        <v>0</v>
      </c>
      <c r="BB22" s="16">
        <v>0</v>
      </c>
      <c r="BC22" s="15">
        <f t="shared" si="3"/>
        <v>0</v>
      </c>
      <c r="BD22" s="16">
        <v>1347.3334600000001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5">
        <f t="shared" si="4"/>
        <v>0</v>
      </c>
      <c r="BQ22" s="16">
        <v>1347.3334600000001</v>
      </c>
      <c r="BR22" s="15">
        <f t="shared" si="5"/>
        <v>-152.66654</v>
      </c>
    </row>
    <row r="23" spans="1:70" x14ac:dyDescent="0.25">
      <c r="A23" s="10" t="s">
        <v>10</v>
      </c>
      <c r="B23" s="10" t="s">
        <v>33</v>
      </c>
      <c r="C23" s="11" t="s">
        <v>32</v>
      </c>
      <c r="D23" s="16">
        <v>34490.240000000005</v>
      </c>
      <c r="E23" s="16">
        <v>0</v>
      </c>
      <c r="F23" s="16">
        <v>0</v>
      </c>
      <c r="G23" s="16">
        <v>0</v>
      </c>
      <c r="H23" s="16">
        <v>4.2100000000000002E-3</v>
      </c>
      <c r="I23" s="16">
        <v>5379.65373</v>
      </c>
      <c r="J23" s="16">
        <v>-4.2100000000000002E-3</v>
      </c>
      <c r="K23" s="15">
        <f t="shared" si="0"/>
        <v>5379.65373</v>
      </c>
      <c r="L23" s="16">
        <v>39869.893730000003</v>
      </c>
      <c r="M23" s="16">
        <v>0</v>
      </c>
      <c r="N23" s="16">
        <v>0</v>
      </c>
      <c r="O23" s="16">
        <v>0</v>
      </c>
      <c r="P23" s="16">
        <v>0</v>
      </c>
      <c r="Q23" s="16">
        <v>26643.935430000001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3494.3403999999996</v>
      </c>
      <c r="AB23" s="16">
        <v>0</v>
      </c>
      <c r="AC23" s="15">
        <f t="shared" si="1"/>
        <v>30138.275830000002</v>
      </c>
      <c r="AD23" s="16">
        <v>70008.169560000009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5">
        <f t="shared" si="2"/>
        <v>0</v>
      </c>
      <c r="AX23" s="16">
        <v>70008.169560000009</v>
      </c>
      <c r="AY23" s="16">
        <v>0</v>
      </c>
      <c r="AZ23" s="16">
        <v>0</v>
      </c>
      <c r="BA23" s="16">
        <v>0</v>
      </c>
      <c r="BB23" s="16">
        <v>0</v>
      </c>
      <c r="BC23" s="15">
        <f t="shared" si="3"/>
        <v>0</v>
      </c>
      <c r="BD23" s="16">
        <v>70008.169560000009</v>
      </c>
      <c r="BE23" s="16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6">
        <v>0</v>
      </c>
      <c r="BL23" s="16">
        <v>-3936.5626600000001</v>
      </c>
      <c r="BM23" s="16">
        <v>0</v>
      </c>
      <c r="BN23" s="16">
        <v>0</v>
      </c>
      <c r="BO23" s="16">
        <v>0</v>
      </c>
      <c r="BP23" s="15">
        <f t="shared" si="4"/>
        <v>-3936.5626600000001</v>
      </c>
      <c r="BQ23" s="16">
        <v>66071.606900000013</v>
      </c>
      <c r="BR23" s="15">
        <f t="shared" si="5"/>
        <v>31581.366900000005</v>
      </c>
    </row>
    <row r="24" spans="1:70" ht="31.5" x14ac:dyDescent="0.25">
      <c r="A24" s="10" t="s">
        <v>10</v>
      </c>
      <c r="B24" s="10">
        <v>12</v>
      </c>
      <c r="C24" s="11" t="s">
        <v>34</v>
      </c>
      <c r="D24" s="16">
        <v>5834.61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5">
        <f t="shared" si="0"/>
        <v>0</v>
      </c>
      <c r="L24" s="16">
        <v>5834.61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3.98665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5">
        <f t="shared" si="1"/>
        <v>3.98665</v>
      </c>
      <c r="AD24" s="16">
        <v>5838.5966499999995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-30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7.0347099999999996</v>
      </c>
      <c r="AT24" s="16">
        <v>189.52615</v>
      </c>
      <c r="AU24" s="16">
        <v>0</v>
      </c>
      <c r="AV24" s="16">
        <v>787.33333000000005</v>
      </c>
      <c r="AW24" s="15">
        <f t="shared" si="2"/>
        <v>953.89418999999998</v>
      </c>
      <c r="AX24" s="16">
        <v>6792.4908399999995</v>
      </c>
      <c r="AY24" s="16">
        <v>0</v>
      </c>
      <c r="AZ24" s="16">
        <v>-529.20214999999996</v>
      </c>
      <c r="BA24" s="16">
        <v>0</v>
      </c>
      <c r="BB24" s="16">
        <v>-5.4480000000000004</v>
      </c>
      <c r="BC24" s="15">
        <f t="shared" si="3"/>
        <v>-534.65014999999994</v>
      </c>
      <c r="BD24" s="16">
        <v>6257.8406899999991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48</v>
      </c>
      <c r="BM24" s="16">
        <v>0</v>
      </c>
      <c r="BN24" s="16">
        <v>0</v>
      </c>
      <c r="BO24" s="16">
        <v>0</v>
      </c>
      <c r="BP24" s="15">
        <f t="shared" si="4"/>
        <v>48</v>
      </c>
      <c r="BQ24" s="16">
        <v>6305.8406899999991</v>
      </c>
      <c r="BR24" s="15">
        <f t="shared" si="5"/>
        <v>471.2306900000001</v>
      </c>
    </row>
    <row r="25" spans="1:70" x14ac:dyDescent="0.25">
      <c r="A25" s="7" t="s">
        <v>12</v>
      </c>
      <c r="B25" s="7" t="s">
        <v>4</v>
      </c>
      <c r="C25" s="8" t="s">
        <v>35</v>
      </c>
      <c r="D25" s="15">
        <v>13280.48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f t="shared" si="0"/>
        <v>0</v>
      </c>
      <c r="L25" s="15">
        <v>13280.48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3.98665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110</v>
      </c>
      <c r="AB25" s="15">
        <v>0</v>
      </c>
      <c r="AC25" s="15">
        <f t="shared" si="1"/>
        <v>113.98665</v>
      </c>
      <c r="AD25" s="15">
        <v>13394.46665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7.43675</v>
      </c>
      <c r="AT25" s="15">
        <v>189.10939999999999</v>
      </c>
      <c r="AU25" s="15">
        <v>0</v>
      </c>
      <c r="AV25" s="15">
        <v>952.66653999999994</v>
      </c>
      <c r="AW25" s="15">
        <f t="shared" si="2"/>
        <v>1149.2126899999998</v>
      </c>
      <c r="AX25" s="15">
        <v>14543.679340000001</v>
      </c>
      <c r="AY25" s="15">
        <v>-125</v>
      </c>
      <c r="AZ25" s="15">
        <v>362.50214999999997</v>
      </c>
      <c r="BA25" s="15">
        <v>0</v>
      </c>
      <c r="BB25" s="15">
        <v>0</v>
      </c>
      <c r="BC25" s="15">
        <f t="shared" si="3"/>
        <v>237.50214999999997</v>
      </c>
      <c r="BD25" s="15">
        <v>14781.181490000001</v>
      </c>
      <c r="BE25" s="15">
        <v>0</v>
      </c>
      <c r="BF25" s="15">
        <v>1258.6410000000001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f t="shared" si="4"/>
        <v>1258.6410000000001</v>
      </c>
      <c r="BQ25" s="15">
        <v>16039.82249</v>
      </c>
      <c r="BR25" s="15">
        <f t="shared" si="5"/>
        <v>2759.34249</v>
      </c>
    </row>
    <row r="26" spans="1:70" x14ac:dyDescent="0.25">
      <c r="A26" s="10" t="s">
        <v>12</v>
      </c>
      <c r="B26" s="10" t="s">
        <v>3</v>
      </c>
      <c r="C26" s="11" t="s">
        <v>36</v>
      </c>
      <c r="D26" s="16">
        <v>214.02999999999997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5">
        <f t="shared" si="0"/>
        <v>0</v>
      </c>
      <c r="L26" s="16">
        <v>214.02999999999997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5">
        <f t="shared" si="1"/>
        <v>0</v>
      </c>
      <c r="AD26" s="16">
        <v>214.02999999999997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5">
        <f t="shared" si="2"/>
        <v>0</v>
      </c>
      <c r="AX26" s="16">
        <v>214.02999999999997</v>
      </c>
      <c r="AY26" s="16">
        <v>0</v>
      </c>
      <c r="AZ26" s="16">
        <v>0</v>
      </c>
      <c r="BA26" s="16">
        <v>0</v>
      </c>
      <c r="BB26" s="16">
        <v>0</v>
      </c>
      <c r="BC26" s="15">
        <f t="shared" si="3"/>
        <v>0</v>
      </c>
      <c r="BD26" s="16">
        <v>214.02999999999997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5">
        <f t="shared" si="4"/>
        <v>0</v>
      </c>
      <c r="BQ26" s="16">
        <v>214.02999999999997</v>
      </c>
      <c r="BR26" s="15">
        <f t="shared" si="5"/>
        <v>0</v>
      </c>
    </row>
    <row r="27" spans="1:70" x14ac:dyDescent="0.25">
      <c r="A27" s="10" t="s">
        <v>12</v>
      </c>
      <c r="B27" s="10" t="s">
        <v>8</v>
      </c>
      <c r="C27" s="11" t="s">
        <v>37</v>
      </c>
      <c r="D27" s="16">
        <v>13066.449999999999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5">
        <f t="shared" si="0"/>
        <v>0</v>
      </c>
      <c r="L27" s="16">
        <v>13066.449999999999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3.98665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110</v>
      </c>
      <c r="AB27" s="16">
        <v>0</v>
      </c>
      <c r="AC27" s="15">
        <f t="shared" si="1"/>
        <v>113.98665</v>
      </c>
      <c r="AD27" s="16">
        <v>13180.43665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7.43675</v>
      </c>
      <c r="AT27" s="16">
        <v>189.10939999999999</v>
      </c>
      <c r="AU27" s="16">
        <v>0</v>
      </c>
      <c r="AV27" s="16">
        <v>952.66653999999994</v>
      </c>
      <c r="AW27" s="15">
        <f t="shared" si="2"/>
        <v>1149.2126899999998</v>
      </c>
      <c r="AX27" s="16">
        <v>14329.64934</v>
      </c>
      <c r="AY27" s="16">
        <v>-125</v>
      </c>
      <c r="AZ27" s="16">
        <v>362.50214999999997</v>
      </c>
      <c r="BA27" s="16">
        <v>0</v>
      </c>
      <c r="BB27" s="16">
        <v>0</v>
      </c>
      <c r="BC27" s="15">
        <f t="shared" si="3"/>
        <v>237.50214999999997</v>
      </c>
      <c r="BD27" s="16">
        <v>14567.15149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5">
        <f t="shared" si="4"/>
        <v>0</v>
      </c>
      <c r="BQ27" s="16">
        <v>14567.15149</v>
      </c>
      <c r="BR27" s="15">
        <f t="shared" si="5"/>
        <v>1500.7014899999999</v>
      </c>
    </row>
    <row r="28" spans="1:70" ht="31.5" x14ac:dyDescent="0.25">
      <c r="A28" s="10" t="s">
        <v>12</v>
      </c>
      <c r="B28" s="10" t="s">
        <v>12</v>
      </c>
      <c r="C28" s="11" t="s">
        <v>38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5">
        <f t="shared" si="0"/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5">
        <f t="shared" si="1"/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5">
        <f t="shared" si="2"/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5">
        <f t="shared" si="3"/>
        <v>0</v>
      </c>
      <c r="BD28" s="16">
        <v>0</v>
      </c>
      <c r="BE28" s="16">
        <v>0</v>
      </c>
      <c r="BF28" s="16">
        <v>1258.6410000000001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5">
        <f t="shared" si="4"/>
        <v>1258.6410000000001</v>
      </c>
      <c r="BQ28" s="16">
        <v>1258.6410000000001</v>
      </c>
      <c r="BR28" s="15">
        <f t="shared" si="5"/>
        <v>1258.6410000000001</v>
      </c>
    </row>
    <row r="29" spans="1:70" x14ac:dyDescent="0.25">
      <c r="A29" s="7" t="s">
        <v>14</v>
      </c>
      <c r="B29" s="7" t="s">
        <v>4</v>
      </c>
      <c r="C29" s="13" t="s">
        <v>39</v>
      </c>
      <c r="D29" s="15">
        <v>771.66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f t="shared" si="0"/>
        <v>0</v>
      </c>
      <c r="L29" s="15">
        <v>771.66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5">
        <v>771.66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f t="shared" si="2"/>
        <v>0</v>
      </c>
      <c r="AX29" s="15">
        <v>771.66</v>
      </c>
      <c r="AY29" s="15">
        <v>1383.6032399999999</v>
      </c>
      <c r="AZ29" s="15">
        <v>0</v>
      </c>
      <c r="BA29" s="15">
        <v>0</v>
      </c>
      <c r="BB29" s="15">
        <v>0</v>
      </c>
      <c r="BC29" s="15">
        <f t="shared" si="3"/>
        <v>1383.6032399999999</v>
      </c>
      <c r="BD29" s="15">
        <v>2155.2632399999998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f t="shared" si="4"/>
        <v>0</v>
      </c>
      <c r="BQ29" s="15">
        <v>2155.2632399999998</v>
      </c>
      <c r="BR29" s="15">
        <f t="shared" si="5"/>
        <v>1383.6032399999999</v>
      </c>
    </row>
    <row r="30" spans="1:70" ht="31.5" x14ac:dyDescent="0.25">
      <c r="A30" s="10" t="s">
        <v>14</v>
      </c>
      <c r="B30" s="10" t="s">
        <v>12</v>
      </c>
      <c r="C30" s="12" t="s">
        <v>40</v>
      </c>
      <c r="D30" s="16">
        <v>771.66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5">
        <f t="shared" si="0"/>
        <v>0</v>
      </c>
      <c r="L30" s="16">
        <v>771.66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5">
        <f t="shared" si="1"/>
        <v>0</v>
      </c>
      <c r="AD30" s="16">
        <v>771.66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5">
        <f t="shared" si="2"/>
        <v>0</v>
      </c>
      <c r="AX30" s="16">
        <v>771.66</v>
      </c>
      <c r="AY30" s="16">
        <v>1383.6032399999999</v>
      </c>
      <c r="AZ30" s="16">
        <v>0</v>
      </c>
      <c r="BA30" s="16">
        <v>0</v>
      </c>
      <c r="BB30" s="16">
        <v>0</v>
      </c>
      <c r="BC30" s="15">
        <f t="shared" si="3"/>
        <v>1383.6032399999999</v>
      </c>
      <c r="BD30" s="16">
        <v>2155.2632399999998</v>
      </c>
      <c r="BE30" s="16">
        <v>0</v>
      </c>
      <c r="BF30" s="16"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0</v>
      </c>
      <c r="BP30" s="15">
        <f t="shared" si="4"/>
        <v>0</v>
      </c>
      <c r="BQ30" s="16">
        <v>2155.2632399999998</v>
      </c>
      <c r="BR30" s="15">
        <f t="shared" si="5"/>
        <v>1383.6032399999999</v>
      </c>
    </row>
    <row r="31" spans="1:70" x14ac:dyDescent="0.25">
      <c r="A31" s="7" t="s">
        <v>16</v>
      </c>
      <c r="B31" s="7" t="s">
        <v>4</v>
      </c>
      <c r="C31" s="8" t="s">
        <v>41</v>
      </c>
      <c r="D31" s="15">
        <v>442002.68000000005</v>
      </c>
      <c r="E31" s="15">
        <v>-2.49E-3</v>
      </c>
      <c r="F31" s="15">
        <v>-2.0500000000000002E-3</v>
      </c>
      <c r="G31" s="15">
        <v>1.0589999999979227E-2</v>
      </c>
      <c r="H31" s="15">
        <v>0</v>
      </c>
      <c r="I31" s="15">
        <v>1961.6404</v>
      </c>
      <c r="J31" s="15">
        <v>0</v>
      </c>
      <c r="K31" s="15">
        <f t="shared" si="0"/>
        <v>1961.64645</v>
      </c>
      <c r="L31" s="15">
        <v>443964.32645000005</v>
      </c>
      <c r="M31" s="15">
        <v>0</v>
      </c>
      <c r="N31" s="15">
        <v>0</v>
      </c>
      <c r="O31" s="15">
        <v>0</v>
      </c>
      <c r="P31" s="15">
        <v>3146.22489</v>
      </c>
      <c r="Q31" s="15">
        <v>0</v>
      </c>
      <c r="R31" s="15">
        <v>0</v>
      </c>
      <c r="S31" s="15">
        <v>0</v>
      </c>
      <c r="T31" s="15">
        <v>923.47</v>
      </c>
      <c r="U31" s="15">
        <v>1354.2590699999998</v>
      </c>
      <c r="V31" s="15">
        <v>0</v>
      </c>
      <c r="W31" s="15">
        <v>0</v>
      </c>
      <c r="X31" s="15">
        <v>1554.068</v>
      </c>
      <c r="Y31" s="15">
        <v>1820.12853</v>
      </c>
      <c r="Z31" s="15">
        <v>103.8892</v>
      </c>
      <c r="AA31" s="15">
        <v>4220.4780900000005</v>
      </c>
      <c r="AB31" s="15">
        <v>0</v>
      </c>
      <c r="AC31" s="15">
        <f t="shared" si="1"/>
        <v>13122.51778</v>
      </c>
      <c r="AD31" s="15">
        <v>457086.84422999999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253.50739999999999</v>
      </c>
      <c r="AN31" s="15">
        <v>0</v>
      </c>
      <c r="AO31" s="15">
        <v>0</v>
      </c>
      <c r="AP31" s="15">
        <v>0</v>
      </c>
      <c r="AQ31" s="15">
        <v>0</v>
      </c>
      <c r="AR31" s="15">
        <v>958.72218999999996</v>
      </c>
      <c r="AS31" s="15">
        <v>4367.4743800000006</v>
      </c>
      <c r="AT31" s="15">
        <v>1567.75847</v>
      </c>
      <c r="AU31" s="15">
        <v>140.80324000000002</v>
      </c>
      <c r="AV31" s="15">
        <v>1408.41128</v>
      </c>
      <c r="AW31" s="15">
        <f t="shared" si="2"/>
        <v>8696.6769600000007</v>
      </c>
      <c r="AX31" s="15">
        <v>465783.52119</v>
      </c>
      <c r="AY31" s="15">
        <v>6137.6800899999998</v>
      </c>
      <c r="AZ31" s="15">
        <v>-1171.8</v>
      </c>
      <c r="BA31" s="15">
        <v>0</v>
      </c>
      <c r="BB31" s="15">
        <v>-175.12</v>
      </c>
      <c r="BC31" s="15">
        <f t="shared" si="3"/>
        <v>4790.7600899999998</v>
      </c>
      <c r="BD31" s="15">
        <v>470574.28128</v>
      </c>
      <c r="BE31" s="15">
        <v>959.25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11057.93549</v>
      </c>
      <c r="BM31" s="15">
        <v>-29.928650000000001</v>
      </c>
      <c r="BN31" s="15">
        <v>0</v>
      </c>
      <c r="BO31" s="15">
        <v>0</v>
      </c>
      <c r="BP31" s="15">
        <f t="shared" si="4"/>
        <v>11987.25684</v>
      </c>
      <c r="BQ31" s="15">
        <v>482561.53811999998</v>
      </c>
      <c r="BR31" s="15">
        <f t="shared" si="5"/>
        <v>40558.858119999997</v>
      </c>
    </row>
    <row r="32" spans="1:70" x14ac:dyDescent="0.25">
      <c r="A32" s="10" t="s">
        <v>16</v>
      </c>
      <c r="B32" s="10" t="s">
        <v>3</v>
      </c>
      <c r="C32" s="11" t="s">
        <v>42</v>
      </c>
      <c r="D32" s="16">
        <v>138263.13000000003</v>
      </c>
      <c r="E32" s="16">
        <v>0</v>
      </c>
      <c r="F32" s="16">
        <v>0</v>
      </c>
      <c r="G32" s="16">
        <v>2.2000000000000001E-3</v>
      </c>
      <c r="H32" s="16">
        <v>0</v>
      </c>
      <c r="I32" s="16">
        <v>250</v>
      </c>
      <c r="J32" s="16">
        <v>0</v>
      </c>
      <c r="K32" s="15">
        <f t="shared" si="0"/>
        <v>250.00219999999999</v>
      </c>
      <c r="L32" s="16">
        <v>138513.13220000002</v>
      </c>
      <c r="M32" s="16">
        <v>0</v>
      </c>
      <c r="N32" s="16">
        <v>0</v>
      </c>
      <c r="O32" s="16">
        <v>0</v>
      </c>
      <c r="P32" s="16">
        <v>1167.2466400000001</v>
      </c>
      <c r="Q32" s="16">
        <v>0</v>
      </c>
      <c r="R32" s="16">
        <v>0</v>
      </c>
      <c r="S32" s="16">
        <v>0</v>
      </c>
      <c r="T32" s="16">
        <v>0</v>
      </c>
      <c r="U32" s="16">
        <v>806.97497999999996</v>
      </c>
      <c r="V32" s="16">
        <v>0</v>
      </c>
      <c r="W32" s="16">
        <v>0</v>
      </c>
      <c r="X32" s="16">
        <v>737.53972999999996</v>
      </c>
      <c r="Y32" s="16">
        <v>1310.6880000000001</v>
      </c>
      <c r="Z32" s="16">
        <v>0</v>
      </c>
      <c r="AA32" s="16">
        <v>1886.1870200000001</v>
      </c>
      <c r="AB32" s="16">
        <v>0</v>
      </c>
      <c r="AC32" s="15">
        <f t="shared" si="1"/>
        <v>5908.6363700000002</v>
      </c>
      <c r="AD32" s="16">
        <v>144421.76857000001</v>
      </c>
      <c r="AE32" s="16">
        <v>0</v>
      </c>
      <c r="AF32" s="16">
        <v>0</v>
      </c>
      <c r="AG32" s="16">
        <v>0</v>
      </c>
      <c r="AH32" s="16">
        <v>-36.876980000000003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2588.2033000000001</v>
      </c>
      <c r="AT32" s="16">
        <v>284.32285999999999</v>
      </c>
      <c r="AU32" s="16">
        <v>0</v>
      </c>
      <c r="AV32" s="16">
        <v>894.10783000000004</v>
      </c>
      <c r="AW32" s="15">
        <f t="shared" si="2"/>
        <v>3729.7570100000003</v>
      </c>
      <c r="AX32" s="16">
        <v>148151.52557999999</v>
      </c>
      <c r="AY32" s="16">
        <v>2821.1750000000002</v>
      </c>
      <c r="AZ32" s="16">
        <v>0</v>
      </c>
      <c r="BA32" s="16">
        <v>0</v>
      </c>
      <c r="BB32" s="16">
        <v>0</v>
      </c>
      <c r="BC32" s="15">
        <f t="shared" si="3"/>
        <v>2821.1750000000002</v>
      </c>
      <c r="BD32" s="16">
        <v>150972.70057999998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3355.3831599999999</v>
      </c>
      <c r="BM32" s="16">
        <v>0</v>
      </c>
      <c r="BN32" s="16">
        <v>0</v>
      </c>
      <c r="BO32" s="16">
        <v>0</v>
      </c>
      <c r="BP32" s="15">
        <f t="shared" si="4"/>
        <v>3355.3831599999999</v>
      </c>
      <c r="BQ32" s="16">
        <v>154328.08373999997</v>
      </c>
      <c r="BR32" s="15">
        <f t="shared" si="5"/>
        <v>16064.953739999999</v>
      </c>
    </row>
    <row r="33" spans="1:70" x14ac:dyDescent="0.25">
      <c r="A33" s="10" t="s">
        <v>16</v>
      </c>
      <c r="B33" s="10" t="s">
        <v>6</v>
      </c>
      <c r="C33" s="11" t="s">
        <v>43</v>
      </c>
      <c r="D33" s="16">
        <v>136916.32</v>
      </c>
      <c r="E33" s="16">
        <v>0</v>
      </c>
      <c r="F33" s="16">
        <v>-2.0500000000000002E-3</v>
      </c>
      <c r="G33" s="16">
        <v>800.00310000000002</v>
      </c>
      <c r="H33" s="16">
        <v>0</v>
      </c>
      <c r="I33" s="16">
        <v>980</v>
      </c>
      <c r="J33" s="16">
        <v>-1.157E-2</v>
      </c>
      <c r="K33" s="15">
        <f t="shared" si="0"/>
        <v>1779.98948</v>
      </c>
      <c r="L33" s="16">
        <v>138696.30948</v>
      </c>
      <c r="M33" s="16">
        <v>0</v>
      </c>
      <c r="N33" s="16">
        <v>-800</v>
      </c>
      <c r="O33" s="16">
        <v>0</v>
      </c>
      <c r="P33" s="16">
        <v>1978.9782499999999</v>
      </c>
      <c r="Q33" s="16">
        <v>0</v>
      </c>
      <c r="R33" s="16">
        <v>0</v>
      </c>
      <c r="S33" s="16">
        <v>0</v>
      </c>
      <c r="T33" s="16">
        <v>0</v>
      </c>
      <c r="U33" s="16">
        <v>274.23996</v>
      </c>
      <c r="V33" s="16">
        <v>0</v>
      </c>
      <c r="W33" s="16">
        <v>0</v>
      </c>
      <c r="X33" s="16">
        <v>898.32132000000001</v>
      </c>
      <c r="Y33" s="16">
        <v>257.07970999999998</v>
      </c>
      <c r="Z33" s="16">
        <v>0</v>
      </c>
      <c r="AA33" s="16">
        <v>2269.8160700000003</v>
      </c>
      <c r="AB33" s="16">
        <v>0</v>
      </c>
      <c r="AC33" s="15">
        <f t="shared" si="1"/>
        <v>4878.4353100000008</v>
      </c>
      <c r="AD33" s="16">
        <v>143574.74478999997</v>
      </c>
      <c r="AE33" s="16">
        <v>0</v>
      </c>
      <c r="AF33" s="16">
        <v>0</v>
      </c>
      <c r="AG33" s="16">
        <v>0</v>
      </c>
      <c r="AH33" s="16">
        <v>-44.916069999999998</v>
      </c>
      <c r="AI33" s="16">
        <v>0</v>
      </c>
      <c r="AJ33" s="16">
        <v>0</v>
      </c>
      <c r="AK33" s="16">
        <v>0</v>
      </c>
      <c r="AL33" s="16">
        <v>0</v>
      </c>
      <c r="AM33" s="16">
        <v>253.50739999999999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880.45750999999996</v>
      </c>
      <c r="AT33" s="16">
        <v>321.46816999999999</v>
      </c>
      <c r="AU33" s="16">
        <v>0</v>
      </c>
      <c r="AV33" s="16">
        <v>514.30345</v>
      </c>
      <c r="AW33" s="15">
        <f t="shared" si="2"/>
        <v>1924.8204599999999</v>
      </c>
      <c r="AX33" s="16">
        <v>145499.56524999999</v>
      </c>
      <c r="AY33" s="16">
        <v>3031.6119399999998</v>
      </c>
      <c r="AZ33" s="16">
        <v>0</v>
      </c>
      <c r="BA33" s="16">
        <v>0</v>
      </c>
      <c r="BB33" s="16">
        <v>0</v>
      </c>
      <c r="BC33" s="15">
        <f t="shared" si="3"/>
        <v>3031.6119399999998</v>
      </c>
      <c r="BD33" s="16">
        <v>148531.17718999999</v>
      </c>
      <c r="BE33" s="16">
        <v>959.25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7702.5523300000004</v>
      </c>
      <c r="BM33" s="16">
        <v>0</v>
      </c>
      <c r="BN33" s="16">
        <v>0</v>
      </c>
      <c r="BO33" s="16">
        <v>0</v>
      </c>
      <c r="BP33" s="15">
        <f t="shared" si="4"/>
        <v>8661.8023300000004</v>
      </c>
      <c r="BQ33" s="16">
        <v>157192.97951999999</v>
      </c>
      <c r="BR33" s="15">
        <f t="shared" si="5"/>
        <v>20276.659520000001</v>
      </c>
    </row>
    <row r="34" spans="1:70" x14ac:dyDescent="0.25">
      <c r="A34" s="10" t="s">
        <v>16</v>
      </c>
      <c r="B34" s="10" t="s">
        <v>8</v>
      </c>
      <c r="C34" s="11" t="s">
        <v>44</v>
      </c>
      <c r="D34" s="16">
        <v>131710.82</v>
      </c>
      <c r="E34" s="16">
        <v>-2.49E-3</v>
      </c>
      <c r="F34" s="16">
        <v>0</v>
      </c>
      <c r="G34" s="16">
        <v>0</v>
      </c>
      <c r="H34" s="16">
        <v>0</v>
      </c>
      <c r="I34" s="16">
        <v>500.84039999999999</v>
      </c>
      <c r="J34" s="16">
        <v>0</v>
      </c>
      <c r="K34" s="15">
        <f t="shared" si="0"/>
        <v>500.83790999999997</v>
      </c>
      <c r="L34" s="16">
        <v>132211.65790999998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923.47</v>
      </c>
      <c r="U34" s="16">
        <v>255.10692999999998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5">
        <f t="shared" si="1"/>
        <v>1178.5769299999999</v>
      </c>
      <c r="AD34" s="16">
        <v>133390.23483999999</v>
      </c>
      <c r="AE34" s="16">
        <v>-26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958.72218999999996</v>
      </c>
      <c r="AS34" s="16">
        <v>841.84651000000008</v>
      </c>
      <c r="AT34" s="16">
        <v>478.09935000000002</v>
      </c>
      <c r="AU34" s="16">
        <v>0</v>
      </c>
      <c r="AV34" s="16">
        <v>0</v>
      </c>
      <c r="AW34" s="15">
        <f t="shared" si="2"/>
        <v>2252.6680500000002</v>
      </c>
      <c r="AX34" s="16">
        <v>135642.90289</v>
      </c>
      <c r="AY34" s="16">
        <v>0</v>
      </c>
      <c r="AZ34" s="16">
        <v>-897.8</v>
      </c>
      <c r="BA34" s="16">
        <v>0</v>
      </c>
      <c r="BB34" s="16">
        <v>-26.23</v>
      </c>
      <c r="BC34" s="15">
        <f t="shared" si="3"/>
        <v>-924.03</v>
      </c>
      <c r="BD34" s="16">
        <v>134718.87289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5">
        <f t="shared" si="4"/>
        <v>0</v>
      </c>
      <c r="BQ34" s="16">
        <v>134718.87289</v>
      </c>
      <c r="BR34" s="15">
        <f t="shared" si="5"/>
        <v>3008.0528899999999</v>
      </c>
    </row>
    <row r="35" spans="1:70" x14ac:dyDescent="0.25">
      <c r="A35" s="10" t="s">
        <v>16</v>
      </c>
      <c r="B35" s="10" t="s">
        <v>16</v>
      </c>
      <c r="C35" s="11" t="s">
        <v>45</v>
      </c>
      <c r="D35" s="16">
        <v>3486.65</v>
      </c>
      <c r="E35" s="16">
        <v>0</v>
      </c>
      <c r="F35" s="16">
        <v>0</v>
      </c>
      <c r="G35" s="16">
        <v>3.9699999999999996E-3</v>
      </c>
      <c r="H35" s="16">
        <v>0</v>
      </c>
      <c r="I35" s="16">
        <v>0</v>
      </c>
      <c r="J35" s="16">
        <v>0</v>
      </c>
      <c r="K35" s="15">
        <f t="shared" si="0"/>
        <v>3.9699999999999996E-3</v>
      </c>
      <c r="L35" s="16">
        <v>3486.6539700000003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17.937200000000001</v>
      </c>
      <c r="V35" s="16">
        <v>0</v>
      </c>
      <c r="W35" s="16">
        <v>0</v>
      </c>
      <c r="X35" s="16">
        <v>0</v>
      </c>
      <c r="Y35" s="16">
        <v>252.36081999999999</v>
      </c>
      <c r="Z35" s="16">
        <v>103.8892</v>
      </c>
      <c r="AA35" s="16">
        <v>64.474999999999994</v>
      </c>
      <c r="AB35" s="16">
        <v>0</v>
      </c>
      <c r="AC35" s="15">
        <f t="shared" si="1"/>
        <v>438.66222000000005</v>
      </c>
      <c r="AD35" s="16">
        <v>3925.31619</v>
      </c>
      <c r="AE35" s="16">
        <v>26.000000000000007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56.967060000000004</v>
      </c>
      <c r="AT35" s="16">
        <v>16.224510000000002</v>
      </c>
      <c r="AU35" s="16">
        <v>0</v>
      </c>
      <c r="AV35" s="16">
        <v>0</v>
      </c>
      <c r="AW35" s="15">
        <f t="shared" si="2"/>
        <v>99.191570000000013</v>
      </c>
      <c r="AX35" s="16">
        <v>4024.50776</v>
      </c>
      <c r="AY35" s="16">
        <v>0</v>
      </c>
      <c r="AZ35" s="16">
        <v>0</v>
      </c>
      <c r="BA35" s="16">
        <v>0</v>
      </c>
      <c r="BB35" s="16">
        <v>0</v>
      </c>
      <c r="BC35" s="15">
        <f t="shared" si="3"/>
        <v>0</v>
      </c>
      <c r="BD35" s="16">
        <v>4024.50776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-29.928650000000001</v>
      </c>
      <c r="BN35" s="16">
        <v>0</v>
      </c>
      <c r="BO35" s="16">
        <v>0</v>
      </c>
      <c r="BP35" s="15">
        <f t="shared" si="4"/>
        <v>-29.928650000000001</v>
      </c>
      <c r="BQ35" s="16">
        <v>3994.5791100000001</v>
      </c>
      <c r="BR35" s="15">
        <f t="shared" si="5"/>
        <v>507.92911000000009</v>
      </c>
    </row>
    <row r="36" spans="1:70" x14ac:dyDescent="0.25">
      <c r="A36" s="10" t="s">
        <v>16</v>
      </c>
      <c r="B36" s="10" t="s">
        <v>33</v>
      </c>
      <c r="C36" s="11" t="s">
        <v>46</v>
      </c>
      <c r="D36" s="16">
        <v>31625.759999999998</v>
      </c>
      <c r="E36" s="16">
        <v>0</v>
      </c>
      <c r="F36" s="16">
        <v>0</v>
      </c>
      <c r="G36" s="16">
        <v>-799.99868000000004</v>
      </c>
      <c r="H36" s="16">
        <v>0</v>
      </c>
      <c r="I36" s="16">
        <v>230.8</v>
      </c>
      <c r="J36" s="16">
        <v>1.157E-2</v>
      </c>
      <c r="K36" s="15">
        <f t="shared" si="0"/>
        <v>-569.18710999999996</v>
      </c>
      <c r="L36" s="16">
        <v>31056.572889999996</v>
      </c>
      <c r="M36" s="16">
        <v>0</v>
      </c>
      <c r="N36" s="16">
        <v>800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-81.793049999999994</v>
      </c>
      <c r="Y36" s="16">
        <v>0</v>
      </c>
      <c r="Z36" s="16">
        <v>0</v>
      </c>
      <c r="AA36" s="16">
        <v>0</v>
      </c>
      <c r="AB36" s="16">
        <v>0</v>
      </c>
      <c r="AC36" s="15">
        <f t="shared" si="1"/>
        <v>718.20695000000001</v>
      </c>
      <c r="AD36" s="16">
        <v>31774.779839999996</v>
      </c>
      <c r="AE36" s="16">
        <v>0</v>
      </c>
      <c r="AF36" s="16">
        <v>0</v>
      </c>
      <c r="AG36" s="16">
        <v>0</v>
      </c>
      <c r="AH36" s="16">
        <v>81.793049999999994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467.64358000000004</v>
      </c>
      <c r="AU36" s="16">
        <v>140.80324000000002</v>
      </c>
      <c r="AV36" s="16">
        <v>0</v>
      </c>
      <c r="AW36" s="15">
        <f t="shared" si="2"/>
        <v>690.23987000000011</v>
      </c>
      <c r="AX36" s="16">
        <v>32465.019709999997</v>
      </c>
      <c r="AY36" s="16">
        <v>284.89314999999999</v>
      </c>
      <c r="AZ36" s="16">
        <v>-274</v>
      </c>
      <c r="BA36" s="16">
        <v>0</v>
      </c>
      <c r="BB36" s="16">
        <v>-148.89000000000001</v>
      </c>
      <c r="BC36" s="15">
        <f t="shared" si="3"/>
        <v>-137.99685000000002</v>
      </c>
      <c r="BD36" s="16">
        <v>32327.022859999997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5">
        <f t="shared" si="4"/>
        <v>0</v>
      </c>
      <c r="BQ36" s="16">
        <v>32327.022859999997</v>
      </c>
      <c r="BR36" s="15">
        <f t="shared" si="5"/>
        <v>701.26286000000016</v>
      </c>
    </row>
    <row r="37" spans="1:70" x14ac:dyDescent="0.25">
      <c r="A37" s="7" t="s">
        <v>31</v>
      </c>
      <c r="B37" s="7" t="s">
        <v>4</v>
      </c>
      <c r="C37" s="8" t="s">
        <v>47</v>
      </c>
      <c r="D37" s="15">
        <v>39943.590000000004</v>
      </c>
      <c r="E37" s="15">
        <v>-6.6499999999999893E-3</v>
      </c>
      <c r="F37" s="15">
        <v>0</v>
      </c>
      <c r="G37" s="15">
        <v>0</v>
      </c>
      <c r="H37" s="15">
        <v>0</v>
      </c>
      <c r="I37" s="15">
        <v>1000</v>
      </c>
      <c r="J37" s="15">
        <v>0</v>
      </c>
      <c r="K37" s="15">
        <f t="shared" si="0"/>
        <v>999.99334999999996</v>
      </c>
      <c r="L37" s="15">
        <v>40943.583350000001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f t="shared" si="1"/>
        <v>0</v>
      </c>
      <c r="AD37" s="15">
        <v>40943.583350000001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1545.08314</v>
      </c>
      <c r="AS37" s="15">
        <v>0</v>
      </c>
      <c r="AT37" s="15">
        <v>159.13692</v>
      </c>
      <c r="AU37" s="15">
        <v>64.37576</v>
      </c>
      <c r="AV37" s="15">
        <v>0</v>
      </c>
      <c r="AW37" s="15">
        <f t="shared" si="2"/>
        <v>1768.5958199999998</v>
      </c>
      <c r="AX37" s="15">
        <v>42712.179170000003</v>
      </c>
      <c r="AY37" s="15">
        <v>50.015909999999998</v>
      </c>
      <c r="AZ37" s="15">
        <v>0</v>
      </c>
      <c r="BA37" s="15">
        <v>0</v>
      </c>
      <c r="BB37" s="15">
        <v>-430</v>
      </c>
      <c r="BC37" s="15">
        <f t="shared" si="3"/>
        <v>-379.98408999999998</v>
      </c>
      <c r="BD37" s="15">
        <v>42332.195080000005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f t="shared" si="4"/>
        <v>0</v>
      </c>
      <c r="BQ37" s="15">
        <v>42332.195080000005</v>
      </c>
      <c r="BR37" s="15">
        <f t="shared" si="5"/>
        <v>2388.6050799999998</v>
      </c>
    </row>
    <row r="38" spans="1:70" x14ac:dyDescent="0.25">
      <c r="A38" s="10" t="s">
        <v>31</v>
      </c>
      <c r="B38" s="10" t="s">
        <v>3</v>
      </c>
      <c r="C38" s="11" t="s">
        <v>48</v>
      </c>
      <c r="D38" s="16">
        <v>34998.79</v>
      </c>
      <c r="E38" s="16">
        <v>-6.6499999999999893E-3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5">
        <f t="shared" si="0"/>
        <v>-6.6499999999999893E-3</v>
      </c>
      <c r="L38" s="16">
        <v>34998.783349999998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5">
        <f t="shared" si="1"/>
        <v>0</v>
      </c>
      <c r="AD38" s="16">
        <v>34998.783349999998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1545.08314</v>
      </c>
      <c r="AS38" s="16">
        <v>0</v>
      </c>
      <c r="AT38" s="16">
        <v>0</v>
      </c>
      <c r="AU38" s="16">
        <v>0</v>
      </c>
      <c r="AV38" s="16">
        <v>0</v>
      </c>
      <c r="AW38" s="15">
        <f t="shared" si="2"/>
        <v>1545.08314</v>
      </c>
      <c r="AX38" s="16">
        <v>36543.86649</v>
      </c>
      <c r="AY38" s="16">
        <v>0</v>
      </c>
      <c r="AZ38" s="16">
        <v>0</v>
      </c>
      <c r="BA38" s="16">
        <v>0</v>
      </c>
      <c r="BB38" s="16">
        <v>0</v>
      </c>
      <c r="BC38" s="15">
        <f t="shared" si="3"/>
        <v>0</v>
      </c>
      <c r="BD38" s="16">
        <v>36543.86649</v>
      </c>
      <c r="BE38" s="16">
        <v>0</v>
      </c>
      <c r="BF38" s="16"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v>0</v>
      </c>
      <c r="BL38" s="16">
        <v>0</v>
      </c>
      <c r="BM38" s="16">
        <v>0</v>
      </c>
      <c r="BN38" s="16">
        <v>0</v>
      </c>
      <c r="BO38" s="16">
        <v>0</v>
      </c>
      <c r="BP38" s="15">
        <f t="shared" si="4"/>
        <v>0</v>
      </c>
      <c r="BQ38" s="16">
        <v>36543.86649</v>
      </c>
      <c r="BR38" s="15">
        <f t="shared" si="5"/>
        <v>1545.0764899999999</v>
      </c>
    </row>
    <row r="39" spans="1:70" ht="31.5" x14ac:dyDescent="0.25">
      <c r="A39" s="10" t="s">
        <v>31</v>
      </c>
      <c r="B39" s="10" t="s">
        <v>10</v>
      </c>
      <c r="C39" s="11" t="s">
        <v>49</v>
      </c>
      <c r="D39" s="16">
        <v>4944.7999999999993</v>
      </c>
      <c r="E39" s="16">
        <v>0</v>
      </c>
      <c r="F39" s="16">
        <v>0</v>
      </c>
      <c r="G39" s="16">
        <v>0</v>
      </c>
      <c r="H39" s="16">
        <v>0</v>
      </c>
      <c r="I39" s="16">
        <v>1000</v>
      </c>
      <c r="J39" s="16">
        <v>0</v>
      </c>
      <c r="K39" s="15">
        <f t="shared" si="0"/>
        <v>1000</v>
      </c>
      <c r="L39" s="16">
        <v>5944.7999999999993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5">
        <f t="shared" si="1"/>
        <v>0</v>
      </c>
      <c r="AD39" s="16">
        <v>5944.7999999999993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159.13692</v>
      </c>
      <c r="AU39" s="16">
        <v>64.37576</v>
      </c>
      <c r="AV39" s="16">
        <v>0</v>
      </c>
      <c r="AW39" s="15">
        <f t="shared" si="2"/>
        <v>223.51267999999999</v>
      </c>
      <c r="AX39" s="16">
        <v>6168.3126799999991</v>
      </c>
      <c r="AY39" s="16">
        <v>50.015909999999998</v>
      </c>
      <c r="AZ39" s="16">
        <v>0</v>
      </c>
      <c r="BA39" s="16">
        <v>0</v>
      </c>
      <c r="BB39" s="16">
        <v>-430</v>
      </c>
      <c r="BC39" s="15">
        <f t="shared" si="3"/>
        <v>-379.98408999999998</v>
      </c>
      <c r="BD39" s="16">
        <v>5788.3285899999992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5">
        <f t="shared" si="4"/>
        <v>0</v>
      </c>
      <c r="BQ39" s="16">
        <v>5788.3285899999992</v>
      </c>
      <c r="BR39" s="15">
        <f t="shared" si="5"/>
        <v>843.52859000000012</v>
      </c>
    </row>
    <row r="40" spans="1:70" x14ac:dyDescent="0.25">
      <c r="A40" s="7">
        <v>10</v>
      </c>
      <c r="B40" s="7" t="s">
        <v>4</v>
      </c>
      <c r="C40" s="8" t="s">
        <v>50</v>
      </c>
      <c r="D40" s="15">
        <v>311595.36000000004</v>
      </c>
      <c r="E40" s="15">
        <v>0</v>
      </c>
      <c r="F40" s="15">
        <v>3.0700000000002626E-3</v>
      </c>
      <c r="G40" s="15">
        <v>-5.0100000000000006E-3</v>
      </c>
      <c r="H40" s="15">
        <v>58.189050000000002</v>
      </c>
      <c r="I40" s="15">
        <v>0</v>
      </c>
      <c r="J40" s="15">
        <v>0</v>
      </c>
      <c r="K40" s="15">
        <f t="shared" si="0"/>
        <v>58.187110000000004</v>
      </c>
      <c r="L40" s="15">
        <v>311653.54710999998</v>
      </c>
      <c r="M40" s="15">
        <v>0</v>
      </c>
      <c r="N40" s="15">
        <v>0</v>
      </c>
      <c r="O40" s="15">
        <v>0</v>
      </c>
      <c r="P40" s="15">
        <v>21.326999999999998</v>
      </c>
      <c r="Q40" s="15">
        <v>0</v>
      </c>
      <c r="R40" s="15">
        <v>1.7763568394002505E-15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21.326999999999998</v>
      </c>
      <c r="AD40" s="15">
        <v>311674.87410999998</v>
      </c>
      <c r="AE40" s="15">
        <v>0</v>
      </c>
      <c r="AF40" s="15">
        <v>21.352779999999999</v>
      </c>
      <c r="AG40" s="15">
        <v>0</v>
      </c>
      <c r="AH40" s="15">
        <v>0</v>
      </c>
      <c r="AI40" s="15">
        <v>0</v>
      </c>
      <c r="AJ40" s="15">
        <v>0</v>
      </c>
      <c r="AK40" s="15">
        <v>112.0504</v>
      </c>
      <c r="AL40" s="15">
        <v>0</v>
      </c>
      <c r="AM40" s="15">
        <v>0</v>
      </c>
      <c r="AN40" s="15">
        <v>0</v>
      </c>
      <c r="AO40" s="15">
        <v>5.2519999999999998</v>
      </c>
      <c r="AP40" s="15">
        <v>0</v>
      </c>
      <c r="AQ40" s="15">
        <v>0</v>
      </c>
      <c r="AR40" s="15">
        <v>0</v>
      </c>
      <c r="AS40" s="15">
        <v>0</v>
      </c>
      <c r="AT40" s="15">
        <v>31.12</v>
      </c>
      <c r="AU40" s="15">
        <v>0</v>
      </c>
      <c r="AV40" s="15">
        <v>-382.88350000000003</v>
      </c>
      <c r="AW40" s="15">
        <f t="shared" si="2"/>
        <v>-213.10832000000002</v>
      </c>
      <c r="AX40" s="15">
        <v>311461.76578999998</v>
      </c>
      <c r="AY40" s="15">
        <v>-2762.7309100000002</v>
      </c>
      <c r="AZ40" s="15">
        <v>0</v>
      </c>
      <c r="BA40" s="15">
        <v>0</v>
      </c>
      <c r="BB40" s="15">
        <v>0</v>
      </c>
      <c r="BC40" s="15">
        <f t="shared" si="3"/>
        <v>-2762.7309100000002</v>
      </c>
      <c r="BD40" s="15">
        <v>308699.03487999999</v>
      </c>
      <c r="BE40" s="15">
        <v>10814.7873</v>
      </c>
      <c r="BF40" s="15">
        <v>0</v>
      </c>
      <c r="BG40" s="15">
        <v>0</v>
      </c>
      <c r="BH40" s="15">
        <v>0</v>
      </c>
      <c r="BI40" s="15">
        <v>6.9999999999998863</v>
      </c>
      <c r="BJ40" s="15">
        <v>1124.5058199999999</v>
      </c>
      <c r="BK40" s="15">
        <v>0</v>
      </c>
      <c r="BL40" s="15">
        <v>2859.6733599999998</v>
      </c>
      <c r="BM40" s="15">
        <v>-2574.6770200000001</v>
      </c>
      <c r="BN40" s="15">
        <v>193.49500999999998</v>
      </c>
      <c r="BO40" s="15">
        <v>0</v>
      </c>
      <c r="BP40" s="15">
        <f t="shared" si="4"/>
        <v>12424.784470000001</v>
      </c>
      <c r="BQ40" s="15">
        <v>321123.81935000006</v>
      </c>
      <c r="BR40" s="15">
        <f t="shared" si="5"/>
        <v>9528.459350000001</v>
      </c>
    </row>
    <row r="41" spans="1:70" x14ac:dyDescent="0.25">
      <c r="A41" s="10">
        <v>10</v>
      </c>
      <c r="B41" s="10" t="s">
        <v>8</v>
      </c>
      <c r="C41" s="11" t="s">
        <v>51</v>
      </c>
      <c r="D41" s="16">
        <v>161538.53000000006</v>
      </c>
      <c r="E41" s="16">
        <v>0</v>
      </c>
      <c r="F41" s="16">
        <v>1.3660000000000262E-2</v>
      </c>
      <c r="G41" s="16">
        <v>1.1000000000000007E-4</v>
      </c>
      <c r="H41" s="16">
        <v>57.432070000000003</v>
      </c>
      <c r="I41" s="16">
        <v>0</v>
      </c>
      <c r="J41" s="16">
        <v>0</v>
      </c>
      <c r="K41" s="15">
        <f t="shared" si="0"/>
        <v>57.445840000000004</v>
      </c>
      <c r="L41" s="16">
        <v>161595.97584000006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5">
        <f t="shared" si="1"/>
        <v>0</v>
      </c>
      <c r="AD41" s="16">
        <v>161595.97584000006</v>
      </c>
      <c r="AE41" s="16">
        <v>0</v>
      </c>
      <c r="AF41" s="16">
        <v>20.947520000000001</v>
      </c>
      <c r="AG41" s="16">
        <v>0</v>
      </c>
      <c r="AH41" s="16">
        <v>0</v>
      </c>
      <c r="AI41" s="16">
        <v>0</v>
      </c>
      <c r="AJ41" s="16">
        <v>0</v>
      </c>
      <c r="AK41" s="16">
        <v>0.67680000000000007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5">
        <f t="shared" si="2"/>
        <v>21.624320000000001</v>
      </c>
      <c r="AX41" s="16">
        <v>161617.60016000003</v>
      </c>
      <c r="AY41" s="16">
        <v>-151.91748000000018</v>
      </c>
      <c r="AZ41" s="16">
        <v>0</v>
      </c>
      <c r="BA41" s="16">
        <v>0</v>
      </c>
      <c r="BB41" s="16">
        <v>0</v>
      </c>
      <c r="BC41" s="15">
        <f t="shared" si="3"/>
        <v>-151.91748000000018</v>
      </c>
      <c r="BD41" s="16">
        <v>161465.68268000003</v>
      </c>
      <c r="BE41" s="16">
        <v>1.5597399999999999</v>
      </c>
      <c r="BF41" s="16">
        <v>0</v>
      </c>
      <c r="BG41" s="16">
        <v>0</v>
      </c>
      <c r="BH41" s="16">
        <v>0</v>
      </c>
      <c r="BI41" s="16">
        <v>46.999999999999886</v>
      </c>
      <c r="BJ41" s="16">
        <v>1021.21962</v>
      </c>
      <c r="BK41" s="16">
        <v>0</v>
      </c>
      <c r="BL41" s="16">
        <v>483.79372999999998</v>
      </c>
      <c r="BM41" s="16">
        <v>-2199.8501800000004</v>
      </c>
      <c r="BN41" s="16">
        <v>15.792409999999999</v>
      </c>
      <c r="BO41" s="16">
        <v>0</v>
      </c>
      <c r="BP41" s="15">
        <f t="shared" si="4"/>
        <v>-630.48468000000048</v>
      </c>
      <c r="BQ41" s="16">
        <v>160835.198</v>
      </c>
      <c r="BR41" s="15">
        <f t="shared" si="5"/>
        <v>-703.33200000000068</v>
      </c>
    </row>
    <row r="42" spans="1:70" x14ac:dyDescent="0.25">
      <c r="A42" s="10">
        <v>10</v>
      </c>
      <c r="B42" s="10" t="s">
        <v>10</v>
      </c>
      <c r="C42" s="11" t="s">
        <v>52</v>
      </c>
      <c r="D42" s="16">
        <v>137161.66</v>
      </c>
      <c r="E42" s="16">
        <v>0</v>
      </c>
      <c r="F42" s="16">
        <v>-9.1999999999999998E-3</v>
      </c>
      <c r="G42" s="16">
        <v>-5.1200000000000004E-3</v>
      </c>
      <c r="H42" s="16">
        <v>0</v>
      </c>
      <c r="I42" s="16">
        <v>0</v>
      </c>
      <c r="J42" s="16">
        <v>0</v>
      </c>
      <c r="K42" s="15">
        <f t="shared" si="0"/>
        <v>-1.4319999999999999E-2</v>
      </c>
      <c r="L42" s="16">
        <v>137161.64568000002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1.7763568394002505E-15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5">
        <f t="shared" si="1"/>
        <v>1.7763568394002505E-15</v>
      </c>
      <c r="AD42" s="16">
        <v>137161.64568000002</v>
      </c>
      <c r="AE42" s="16">
        <v>0</v>
      </c>
      <c r="AF42" s="16">
        <v>0.40526000000000001</v>
      </c>
      <c r="AG42" s="16">
        <v>0</v>
      </c>
      <c r="AH42" s="16">
        <v>0</v>
      </c>
      <c r="AI42" s="16">
        <v>0</v>
      </c>
      <c r="AJ42" s="16">
        <v>0</v>
      </c>
      <c r="AK42" s="16">
        <v>111.3736</v>
      </c>
      <c r="AL42" s="16">
        <v>0</v>
      </c>
      <c r="AM42" s="16">
        <v>0</v>
      </c>
      <c r="AN42" s="16">
        <v>0</v>
      </c>
      <c r="AO42" s="16">
        <v>5.2519999999999998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-382.88350000000003</v>
      </c>
      <c r="AW42" s="15">
        <f t="shared" si="2"/>
        <v>-265.85264000000006</v>
      </c>
      <c r="AX42" s="16">
        <v>136895.79304000002</v>
      </c>
      <c r="AY42" s="16">
        <v>-3219.8442100000002</v>
      </c>
      <c r="AZ42" s="16">
        <v>0</v>
      </c>
      <c r="BA42" s="16">
        <v>0</v>
      </c>
      <c r="BB42" s="16">
        <v>0</v>
      </c>
      <c r="BC42" s="15">
        <f t="shared" si="3"/>
        <v>-3219.8442100000002</v>
      </c>
      <c r="BD42" s="16">
        <v>133675.94883000001</v>
      </c>
      <c r="BE42" s="16">
        <v>10813.227559999999</v>
      </c>
      <c r="BF42" s="16">
        <v>0</v>
      </c>
      <c r="BG42" s="16">
        <v>0</v>
      </c>
      <c r="BH42" s="16">
        <v>0</v>
      </c>
      <c r="BI42" s="16">
        <v>0</v>
      </c>
      <c r="BJ42" s="16">
        <v>103.28619999999999</v>
      </c>
      <c r="BK42" s="16">
        <v>0</v>
      </c>
      <c r="BL42" s="16">
        <v>2375.8796299999999</v>
      </c>
      <c r="BM42" s="16">
        <v>-374.82683999999995</v>
      </c>
      <c r="BN42" s="16">
        <v>177.80678999999998</v>
      </c>
      <c r="BO42" s="16">
        <v>0</v>
      </c>
      <c r="BP42" s="15">
        <f t="shared" si="4"/>
        <v>13095.37334</v>
      </c>
      <c r="BQ42" s="16">
        <v>146771.32217000003</v>
      </c>
      <c r="BR42" s="15">
        <f t="shared" si="5"/>
        <v>9609.6621699999996</v>
      </c>
    </row>
    <row r="43" spans="1:70" x14ac:dyDescent="0.25">
      <c r="A43" s="10">
        <v>10</v>
      </c>
      <c r="B43" s="10" t="s">
        <v>14</v>
      </c>
      <c r="C43" s="11" t="s">
        <v>53</v>
      </c>
      <c r="D43" s="16">
        <v>12895.17</v>
      </c>
      <c r="E43" s="16">
        <v>0</v>
      </c>
      <c r="F43" s="16">
        <v>-1.39E-3</v>
      </c>
      <c r="G43" s="16">
        <v>0</v>
      </c>
      <c r="H43" s="16">
        <v>0.75697999999999999</v>
      </c>
      <c r="I43" s="16">
        <v>0</v>
      </c>
      <c r="J43" s="16">
        <v>0</v>
      </c>
      <c r="K43" s="15">
        <f t="shared" si="0"/>
        <v>0.75558999999999998</v>
      </c>
      <c r="L43" s="16">
        <v>12895.925590000001</v>
      </c>
      <c r="M43" s="16">
        <v>0</v>
      </c>
      <c r="N43" s="16">
        <v>0</v>
      </c>
      <c r="O43" s="16">
        <v>0</v>
      </c>
      <c r="P43" s="16">
        <v>21.326999999999998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5">
        <f t="shared" si="1"/>
        <v>21.326999999999998</v>
      </c>
      <c r="AD43" s="16">
        <v>12917.25259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31.12</v>
      </c>
      <c r="AU43" s="16">
        <v>0</v>
      </c>
      <c r="AV43" s="16">
        <v>0</v>
      </c>
      <c r="AW43" s="15">
        <f t="shared" si="2"/>
        <v>31.12</v>
      </c>
      <c r="AX43" s="16">
        <v>12948.372590000001</v>
      </c>
      <c r="AY43" s="16">
        <v>609.03077999999994</v>
      </c>
      <c r="AZ43" s="16">
        <v>0</v>
      </c>
      <c r="BA43" s="16">
        <v>0</v>
      </c>
      <c r="BB43" s="16">
        <v>0</v>
      </c>
      <c r="BC43" s="15">
        <f t="shared" si="3"/>
        <v>609.03077999999994</v>
      </c>
      <c r="BD43" s="16">
        <v>13557.40337</v>
      </c>
      <c r="BE43" s="16">
        <v>0</v>
      </c>
      <c r="BF43" s="16">
        <v>0</v>
      </c>
      <c r="BG43" s="16">
        <v>0</v>
      </c>
      <c r="BH43" s="16">
        <v>0</v>
      </c>
      <c r="BI43" s="16">
        <v>-40</v>
      </c>
      <c r="BJ43" s="16">
        <v>0</v>
      </c>
      <c r="BK43" s="16">
        <v>0</v>
      </c>
      <c r="BL43" s="16">
        <v>0</v>
      </c>
      <c r="BM43" s="16">
        <v>0</v>
      </c>
      <c r="BN43" s="16">
        <v>-0.10419</v>
      </c>
      <c r="BO43" s="16">
        <v>0</v>
      </c>
      <c r="BP43" s="15">
        <f t="shared" si="4"/>
        <v>-40.104190000000003</v>
      </c>
      <c r="BQ43" s="16">
        <v>13517.29918</v>
      </c>
      <c r="BR43" s="15">
        <f t="shared" si="5"/>
        <v>622.12917999999991</v>
      </c>
    </row>
    <row r="44" spans="1:70" x14ac:dyDescent="0.25">
      <c r="A44" s="7">
        <v>11</v>
      </c>
      <c r="B44" s="7" t="s">
        <v>4</v>
      </c>
      <c r="C44" s="8" t="s">
        <v>54</v>
      </c>
      <c r="D44" s="15">
        <v>4725.08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f t="shared" si="0"/>
        <v>0</v>
      </c>
      <c r="L44" s="15">
        <v>4725.08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f t="shared" si="1"/>
        <v>0</v>
      </c>
      <c r="AD44" s="15">
        <v>4725.08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f t="shared" si="2"/>
        <v>0</v>
      </c>
      <c r="AX44" s="15">
        <v>4725.08</v>
      </c>
      <c r="AY44" s="15">
        <v>0</v>
      </c>
      <c r="AZ44" s="15">
        <v>1171.8</v>
      </c>
      <c r="BA44" s="15">
        <v>0</v>
      </c>
      <c r="BB44" s="15">
        <v>0</v>
      </c>
      <c r="BC44" s="15">
        <f t="shared" si="3"/>
        <v>1171.8</v>
      </c>
      <c r="BD44" s="15">
        <v>5896.88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f t="shared" si="4"/>
        <v>0</v>
      </c>
      <c r="BQ44" s="15">
        <v>5896.88</v>
      </c>
      <c r="BR44" s="15">
        <f t="shared" si="5"/>
        <v>1171.8</v>
      </c>
    </row>
    <row r="45" spans="1:70" x14ac:dyDescent="0.25">
      <c r="A45" s="10" t="s">
        <v>18</v>
      </c>
      <c r="B45" s="10" t="s">
        <v>3</v>
      </c>
      <c r="C45" s="12" t="s">
        <v>55</v>
      </c>
      <c r="D45" s="16">
        <v>3668.56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5">
        <f t="shared" si="0"/>
        <v>0</v>
      </c>
      <c r="L45" s="16">
        <v>3668.56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5">
        <f t="shared" si="1"/>
        <v>0</v>
      </c>
      <c r="AD45" s="16">
        <v>3668.56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5">
        <f t="shared" si="2"/>
        <v>0</v>
      </c>
      <c r="AX45" s="16">
        <v>3668.56</v>
      </c>
      <c r="AY45" s="16">
        <v>0</v>
      </c>
      <c r="AZ45" s="16">
        <v>1171.8</v>
      </c>
      <c r="BA45" s="16">
        <v>0</v>
      </c>
      <c r="BB45" s="16">
        <v>0</v>
      </c>
      <c r="BC45" s="15">
        <f t="shared" si="3"/>
        <v>1171.8</v>
      </c>
      <c r="BD45" s="16">
        <v>4840.3599999999997</v>
      </c>
      <c r="BE45" s="16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v>0</v>
      </c>
      <c r="BL45" s="16">
        <v>0</v>
      </c>
      <c r="BM45" s="16">
        <v>0</v>
      </c>
      <c r="BN45" s="16">
        <v>0</v>
      </c>
      <c r="BO45" s="16">
        <v>0</v>
      </c>
      <c r="BP45" s="15">
        <f t="shared" si="4"/>
        <v>0</v>
      </c>
      <c r="BQ45" s="16">
        <v>4840.3599999999997</v>
      </c>
      <c r="BR45" s="15">
        <f t="shared" si="5"/>
        <v>1171.8</v>
      </c>
    </row>
    <row r="46" spans="1:70" x14ac:dyDescent="0.25">
      <c r="A46" s="10" t="s">
        <v>18</v>
      </c>
      <c r="B46" s="10" t="s">
        <v>6</v>
      </c>
      <c r="C46" s="11" t="s">
        <v>56</v>
      </c>
      <c r="D46" s="16">
        <v>431.66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5">
        <f t="shared" si="0"/>
        <v>0</v>
      </c>
      <c r="L46" s="16">
        <v>431.66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5">
        <f t="shared" si="1"/>
        <v>0</v>
      </c>
      <c r="AD46" s="16">
        <v>431.66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5">
        <f t="shared" si="2"/>
        <v>0</v>
      </c>
      <c r="AX46" s="16">
        <v>431.66</v>
      </c>
      <c r="AY46" s="16">
        <v>0</v>
      </c>
      <c r="AZ46" s="16">
        <v>0</v>
      </c>
      <c r="BA46" s="16">
        <v>0</v>
      </c>
      <c r="BB46" s="16">
        <v>0</v>
      </c>
      <c r="BC46" s="15">
        <f t="shared" si="3"/>
        <v>0</v>
      </c>
      <c r="BD46" s="16">
        <v>431.66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5">
        <f t="shared" si="4"/>
        <v>0</v>
      </c>
      <c r="BQ46" s="16">
        <v>431.66</v>
      </c>
      <c r="BR46" s="15">
        <f t="shared" si="5"/>
        <v>0</v>
      </c>
    </row>
    <row r="47" spans="1:70" ht="31.5" x14ac:dyDescent="0.25">
      <c r="A47" s="10">
        <v>11</v>
      </c>
      <c r="B47" s="10" t="s">
        <v>12</v>
      </c>
      <c r="C47" s="11" t="s">
        <v>57</v>
      </c>
      <c r="D47" s="16">
        <v>624.85999999999967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5">
        <f t="shared" si="0"/>
        <v>0</v>
      </c>
      <c r="L47" s="16">
        <v>624.85999999999967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5">
        <f t="shared" si="1"/>
        <v>0</v>
      </c>
      <c r="AD47" s="16">
        <v>624.85999999999967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5">
        <f t="shared" si="2"/>
        <v>0</v>
      </c>
      <c r="AX47" s="16">
        <v>624.85999999999967</v>
      </c>
      <c r="AY47" s="16">
        <v>0</v>
      </c>
      <c r="AZ47" s="16">
        <v>0</v>
      </c>
      <c r="BA47" s="16">
        <v>0</v>
      </c>
      <c r="BB47" s="16">
        <v>0</v>
      </c>
      <c r="BC47" s="15">
        <f t="shared" si="3"/>
        <v>0</v>
      </c>
      <c r="BD47" s="16">
        <v>624.85999999999967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0</v>
      </c>
      <c r="BP47" s="15">
        <f t="shared" si="4"/>
        <v>0</v>
      </c>
      <c r="BQ47" s="16">
        <v>624.85999999999967</v>
      </c>
      <c r="BR47" s="15">
        <f t="shared" si="5"/>
        <v>0</v>
      </c>
    </row>
    <row r="48" spans="1:70" x14ac:dyDescent="0.25">
      <c r="A48" s="7">
        <v>12</v>
      </c>
      <c r="B48" s="7" t="s">
        <v>4</v>
      </c>
      <c r="C48" s="8" t="s">
        <v>58</v>
      </c>
      <c r="D48" s="15">
        <v>4429.3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f t="shared" si="0"/>
        <v>0</v>
      </c>
      <c r="L48" s="15">
        <v>4429.3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35.658380000000001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f t="shared" si="1"/>
        <v>35.658380000000001</v>
      </c>
      <c r="AD48" s="15">
        <v>4464.95838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110.03</v>
      </c>
      <c r="AT48" s="15">
        <v>85.600000000000009</v>
      </c>
      <c r="AU48" s="15">
        <v>0</v>
      </c>
      <c r="AV48" s="15">
        <v>0</v>
      </c>
      <c r="AW48" s="15">
        <f t="shared" si="2"/>
        <v>195.63</v>
      </c>
      <c r="AX48" s="15">
        <v>4660.5883800000001</v>
      </c>
      <c r="AY48" s="15">
        <v>0</v>
      </c>
      <c r="AZ48" s="15">
        <v>0</v>
      </c>
      <c r="BA48" s="15">
        <v>100</v>
      </c>
      <c r="BB48" s="15">
        <v>0</v>
      </c>
      <c r="BC48" s="15">
        <f t="shared" si="3"/>
        <v>100</v>
      </c>
      <c r="BD48" s="15">
        <v>4760.5883800000001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f t="shared" si="4"/>
        <v>0</v>
      </c>
      <c r="BQ48" s="15">
        <v>4760.5883800000001</v>
      </c>
      <c r="BR48" s="15">
        <f t="shared" si="5"/>
        <v>331.28837999999996</v>
      </c>
    </row>
    <row r="49" spans="1:70" x14ac:dyDescent="0.25">
      <c r="A49" s="10">
        <v>12</v>
      </c>
      <c r="B49" s="10" t="s">
        <v>6</v>
      </c>
      <c r="C49" s="11" t="s">
        <v>59</v>
      </c>
      <c r="D49" s="16">
        <v>4429.3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5">
        <f t="shared" si="0"/>
        <v>0</v>
      </c>
      <c r="L49" s="16">
        <v>4429.3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35.658380000000001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5">
        <f t="shared" si="1"/>
        <v>35.658380000000001</v>
      </c>
      <c r="AD49" s="16">
        <v>4464.95838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110.03</v>
      </c>
      <c r="AT49" s="16">
        <v>85.600000000000009</v>
      </c>
      <c r="AU49" s="16">
        <v>0</v>
      </c>
      <c r="AV49" s="16">
        <v>0</v>
      </c>
      <c r="AW49" s="15">
        <f t="shared" si="2"/>
        <v>195.63</v>
      </c>
      <c r="AX49" s="16">
        <v>4660.5883800000001</v>
      </c>
      <c r="AY49" s="16">
        <v>0</v>
      </c>
      <c r="AZ49" s="16">
        <v>0</v>
      </c>
      <c r="BA49" s="16">
        <v>100</v>
      </c>
      <c r="BB49" s="16">
        <v>0</v>
      </c>
      <c r="BC49" s="15">
        <f t="shared" si="3"/>
        <v>100</v>
      </c>
      <c r="BD49" s="16">
        <v>4760.5883800000001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5">
        <f t="shared" si="4"/>
        <v>0</v>
      </c>
      <c r="BQ49" s="16">
        <v>4760.5883800000001</v>
      </c>
      <c r="BR49" s="15">
        <f t="shared" si="5"/>
        <v>331.28837999999996</v>
      </c>
    </row>
    <row r="50" spans="1:70" ht="31.5" x14ac:dyDescent="0.25">
      <c r="A50" s="10" t="s">
        <v>61</v>
      </c>
      <c r="B50" s="10" t="s">
        <v>4</v>
      </c>
      <c r="C50" s="11" t="s">
        <v>60</v>
      </c>
      <c r="D50" s="16">
        <v>1632.79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5">
        <f t="shared" si="0"/>
        <v>0</v>
      </c>
      <c r="L50" s="16">
        <v>1632.79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5">
        <f t="shared" si="1"/>
        <v>0</v>
      </c>
      <c r="AD50" s="16">
        <v>1632.79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5">
        <f t="shared" si="2"/>
        <v>0</v>
      </c>
      <c r="AX50" s="16">
        <v>1632.79</v>
      </c>
      <c r="AY50" s="16">
        <v>0</v>
      </c>
      <c r="AZ50" s="16">
        <v>-1027.5717999999999</v>
      </c>
      <c r="BA50" s="16">
        <v>0</v>
      </c>
      <c r="BB50" s="16">
        <v>-605.21820000000002</v>
      </c>
      <c r="BC50" s="15">
        <f t="shared" si="3"/>
        <v>-1632.79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5">
        <f t="shared" si="4"/>
        <v>0</v>
      </c>
      <c r="BQ50" s="16">
        <v>0</v>
      </c>
      <c r="BR50" s="15">
        <f t="shared" si="5"/>
        <v>-1632.79</v>
      </c>
    </row>
    <row r="51" spans="1:70" ht="31.5" x14ac:dyDescent="0.25">
      <c r="A51" s="10" t="s">
        <v>61</v>
      </c>
      <c r="B51" s="10" t="s">
        <v>3</v>
      </c>
      <c r="C51" s="11" t="s">
        <v>62</v>
      </c>
      <c r="D51" s="16">
        <v>1632.79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5">
        <f t="shared" si="0"/>
        <v>0</v>
      </c>
      <c r="L51" s="16">
        <v>1632.79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5">
        <f t="shared" si="1"/>
        <v>0</v>
      </c>
      <c r="AD51" s="16">
        <v>1632.79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5">
        <f t="shared" si="2"/>
        <v>0</v>
      </c>
      <c r="AX51" s="16">
        <v>1632.79</v>
      </c>
      <c r="AY51" s="16">
        <v>0</v>
      </c>
      <c r="AZ51" s="16">
        <v>-1027.5717999999999</v>
      </c>
      <c r="BA51" s="16">
        <v>0</v>
      </c>
      <c r="BB51" s="16">
        <v>-605.21820000000002</v>
      </c>
      <c r="BC51" s="15">
        <f t="shared" si="3"/>
        <v>-1632.79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5">
        <f t="shared" si="4"/>
        <v>0</v>
      </c>
      <c r="BQ51" s="16">
        <v>0</v>
      </c>
      <c r="BR51" s="15">
        <f t="shared" si="5"/>
        <v>-1632.79</v>
      </c>
    </row>
    <row r="52" spans="1:70" x14ac:dyDescent="0.25">
      <c r="A52" s="14"/>
      <c r="B52" s="14"/>
      <c r="C52" s="6" t="s">
        <v>63</v>
      </c>
      <c r="D52" s="15">
        <v>980812.23999999987</v>
      </c>
      <c r="E52" s="15">
        <v>-9.1399999999999884E-3</v>
      </c>
      <c r="F52" s="15">
        <v>1.0200000000002625E-3</v>
      </c>
      <c r="G52" s="15">
        <v>1.9129999999978615E-2</v>
      </c>
      <c r="H52" s="15">
        <v>58.193260000000002</v>
      </c>
      <c r="I52" s="15">
        <v>10962.609130000001</v>
      </c>
      <c r="J52" s="15">
        <v>-4.2100000000000002E-3</v>
      </c>
      <c r="K52" s="15">
        <f t="shared" si="0"/>
        <v>11020.809190000002</v>
      </c>
      <c r="L52" s="15">
        <v>991833.04918999982</v>
      </c>
      <c r="M52" s="15">
        <v>0</v>
      </c>
      <c r="N52" s="15">
        <v>0</v>
      </c>
      <c r="O52" s="15">
        <v>0</v>
      </c>
      <c r="P52" s="15">
        <v>3192.2518899999995</v>
      </c>
      <c r="Q52" s="15">
        <v>26643.935430000001</v>
      </c>
      <c r="R52" s="15">
        <v>1.7763568394002505E-15</v>
      </c>
      <c r="S52" s="15">
        <v>0</v>
      </c>
      <c r="T52" s="15">
        <v>923.47</v>
      </c>
      <c r="U52" s="15">
        <v>1526.99</v>
      </c>
      <c r="V52" s="15">
        <v>0</v>
      </c>
      <c r="W52" s="15">
        <v>0</v>
      </c>
      <c r="X52" s="15">
        <v>1554.068</v>
      </c>
      <c r="Y52" s="15">
        <v>1820.12853</v>
      </c>
      <c r="Z52" s="15">
        <v>103.8892</v>
      </c>
      <c r="AA52" s="15">
        <v>9434.9792500000003</v>
      </c>
      <c r="AB52" s="15">
        <v>0</v>
      </c>
      <c r="AC52" s="15">
        <f>M52+N52+O52+P52+Q52+R52+S52+T52+U52+V52+W52+X52+Y52+Z52+AA52+AB52</f>
        <v>45199.712299999999</v>
      </c>
      <c r="AD52" s="15">
        <v>1037032.7614899996</v>
      </c>
      <c r="AE52" s="15">
        <v>0</v>
      </c>
      <c r="AF52" s="15">
        <v>21.352779999999999</v>
      </c>
      <c r="AG52" s="15">
        <v>0</v>
      </c>
      <c r="AH52" s="15">
        <v>0</v>
      </c>
      <c r="AI52" s="15">
        <v>0</v>
      </c>
      <c r="AJ52" s="15">
        <v>0</v>
      </c>
      <c r="AK52" s="15">
        <v>989.85039999999992</v>
      </c>
      <c r="AL52" s="15">
        <v>0</v>
      </c>
      <c r="AM52" s="15">
        <v>0</v>
      </c>
      <c r="AN52" s="15">
        <v>0</v>
      </c>
      <c r="AO52" s="15">
        <v>5.2519999999999998</v>
      </c>
      <c r="AP52" s="15">
        <v>0</v>
      </c>
      <c r="AQ52" s="15">
        <v>0</v>
      </c>
      <c r="AR52" s="15">
        <v>2503.8053300000001</v>
      </c>
      <c r="AS52" s="15">
        <v>4608.8504700000003</v>
      </c>
      <c r="AT52" s="15">
        <v>6815.194199999999</v>
      </c>
      <c r="AU52" s="15">
        <v>1064.9552899999999</v>
      </c>
      <c r="AV52" s="15">
        <v>2812.8611099999998</v>
      </c>
      <c r="AW52" s="15">
        <f t="shared" si="2"/>
        <v>18822.121579999999</v>
      </c>
      <c r="AX52" s="15">
        <v>1055854.8830699993</v>
      </c>
      <c r="AY52" s="15">
        <v>5879.2545300000002</v>
      </c>
      <c r="AZ52" s="15">
        <v>0</v>
      </c>
      <c r="BA52" s="15">
        <v>445.16776000000004</v>
      </c>
      <c r="BB52" s="15">
        <v>-3223.1486000000004</v>
      </c>
      <c r="BC52" s="15">
        <f t="shared" si="3"/>
        <v>3101.27369</v>
      </c>
      <c r="BD52" s="15">
        <v>1058956.1567599995</v>
      </c>
      <c r="BE52" s="15">
        <v>11774.0373</v>
      </c>
      <c r="BF52" s="15">
        <v>0</v>
      </c>
      <c r="BG52" s="15">
        <v>0</v>
      </c>
      <c r="BH52" s="15">
        <v>0</v>
      </c>
      <c r="BI52" s="15">
        <v>6.9999999999998863</v>
      </c>
      <c r="BJ52" s="15">
        <v>1124.5058199999999</v>
      </c>
      <c r="BK52" s="15">
        <v>0</v>
      </c>
      <c r="BL52" s="15">
        <v>9981.0461900000009</v>
      </c>
      <c r="BM52" s="15">
        <v>-2604.6056699999999</v>
      </c>
      <c r="BN52" s="15">
        <v>193.49500999999998</v>
      </c>
      <c r="BO52" s="15">
        <v>1267.20171</v>
      </c>
      <c r="BP52" s="15">
        <f t="shared" si="4"/>
        <v>21742.680360000002</v>
      </c>
      <c r="BQ52" s="15">
        <v>1080698.8371199993</v>
      </c>
      <c r="BR52" s="15">
        <f t="shared" si="5"/>
        <v>99886.597119999991</v>
      </c>
    </row>
  </sheetData>
  <sheetProtection password="EF87" sheet="1" objects="1" scenarios="1"/>
  <mergeCells count="12">
    <mergeCell ref="A1:BR1"/>
    <mergeCell ref="AC3:AD3"/>
    <mergeCell ref="AW3:AX3"/>
    <mergeCell ref="BC3:BD3"/>
    <mergeCell ref="BP3:BP4"/>
    <mergeCell ref="BQ3:BQ4"/>
    <mergeCell ref="BR3:BR4"/>
    <mergeCell ref="A3:A4"/>
    <mergeCell ref="B3:B4"/>
    <mergeCell ref="C3:C4"/>
    <mergeCell ref="D3:D4"/>
    <mergeCell ref="K3:L3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Пимкина Анна Сергеевна</dc:creator>
  <cp:lastModifiedBy>Пользователь</cp:lastModifiedBy>
  <dcterms:created xsi:type="dcterms:W3CDTF">2023-06-01T08:15:55Z</dcterms:created>
  <dcterms:modified xsi:type="dcterms:W3CDTF">2023-06-09T06:34:30Z</dcterms:modified>
</cp:coreProperties>
</file>